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VÝTAHY\Jánská 7, výtah\"/>
    </mc:Choice>
  </mc:AlternateContent>
  <bookViews>
    <workbookView xWindow="28680" yWindow="-120" windowWidth="29040" windowHeight="15840" activeTab="4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Naklady'!$A$1:$X$24</definedName>
    <definedName name="_xlnm.Print_Area" localSheetId="4">'01 01 Pol'!$A$1:$X$130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I43" i="1" s="1"/>
  <c r="F43" i="1"/>
  <c r="G41" i="1"/>
  <c r="F41" i="1"/>
  <c r="G40" i="1"/>
  <c r="F40" i="1"/>
  <c r="G39" i="1"/>
  <c r="F39" i="1"/>
  <c r="G129" i="13"/>
  <c r="BA84" i="13"/>
  <c r="BA82" i="13"/>
  <c r="G8" i="13"/>
  <c r="K8" i="13"/>
  <c r="M8" i="13"/>
  <c r="Q8" i="13"/>
  <c r="G9" i="13"/>
  <c r="I9" i="13"/>
  <c r="I8" i="13" s="1"/>
  <c r="K9" i="13"/>
  <c r="M9" i="13"/>
  <c r="O9" i="13"/>
  <c r="O8" i="13" s="1"/>
  <c r="Q9" i="13"/>
  <c r="V9" i="13"/>
  <c r="V8" i="13" s="1"/>
  <c r="K10" i="13"/>
  <c r="O10" i="13"/>
  <c r="Q10" i="13"/>
  <c r="G11" i="13"/>
  <c r="I11" i="13"/>
  <c r="I10" i="13" s="1"/>
  <c r="K11" i="13"/>
  <c r="M11" i="13"/>
  <c r="O11" i="13"/>
  <c r="Q11" i="13"/>
  <c r="V11" i="13"/>
  <c r="V10" i="13" s="1"/>
  <c r="G14" i="13"/>
  <c r="I14" i="13"/>
  <c r="K14" i="13"/>
  <c r="M14" i="13"/>
  <c r="O14" i="13"/>
  <c r="Q14" i="13"/>
  <c r="V14" i="13"/>
  <c r="G27" i="13"/>
  <c r="G10" i="13" s="1"/>
  <c r="I27" i="13"/>
  <c r="K27" i="13"/>
  <c r="O27" i="13"/>
  <c r="Q27" i="13"/>
  <c r="V27" i="13"/>
  <c r="G39" i="13"/>
  <c r="M39" i="13" s="1"/>
  <c r="I39" i="13"/>
  <c r="K39" i="13"/>
  <c r="O39" i="13"/>
  <c r="Q39" i="13"/>
  <c r="V39" i="13"/>
  <c r="G42" i="13"/>
  <c r="I42" i="13"/>
  <c r="K42" i="13"/>
  <c r="Q42" i="13"/>
  <c r="V42" i="13"/>
  <c r="G43" i="13"/>
  <c r="I43" i="13"/>
  <c r="K43" i="13"/>
  <c r="M43" i="13"/>
  <c r="M42" i="13" s="1"/>
  <c r="O43" i="13"/>
  <c r="Q43" i="13"/>
  <c r="V43" i="13"/>
  <c r="G46" i="13"/>
  <c r="I46" i="13"/>
  <c r="K46" i="13"/>
  <c r="M46" i="13"/>
  <c r="O46" i="13"/>
  <c r="O42" i="13" s="1"/>
  <c r="Q46" i="13"/>
  <c r="V46" i="13"/>
  <c r="K48" i="13"/>
  <c r="O48" i="13"/>
  <c r="Q48" i="13"/>
  <c r="G49" i="13"/>
  <c r="I49" i="13"/>
  <c r="K49" i="13"/>
  <c r="M49" i="13"/>
  <c r="O49" i="13"/>
  <c r="Q49" i="13"/>
  <c r="V49" i="13"/>
  <c r="V48" i="13" s="1"/>
  <c r="G51" i="13"/>
  <c r="I51" i="13"/>
  <c r="K51" i="13"/>
  <c r="M51" i="13"/>
  <c r="O51" i="13"/>
  <c r="Q51" i="13"/>
  <c r="V51" i="13"/>
  <c r="G54" i="13"/>
  <c r="G48" i="13" s="1"/>
  <c r="I54" i="13"/>
  <c r="K54" i="13"/>
  <c r="O54" i="13"/>
  <c r="Q54" i="13"/>
  <c r="V54" i="13"/>
  <c r="G56" i="13"/>
  <c r="M56" i="13" s="1"/>
  <c r="I56" i="13"/>
  <c r="I48" i="13" s="1"/>
  <c r="K56" i="13"/>
  <c r="O56" i="13"/>
  <c r="Q56" i="13"/>
  <c r="V56" i="13"/>
  <c r="G58" i="13"/>
  <c r="I58" i="13"/>
  <c r="K58" i="13"/>
  <c r="Q58" i="13"/>
  <c r="V58" i="13"/>
  <c r="G59" i="13"/>
  <c r="I59" i="13"/>
  <c r="K59" i="13"/>
  <c r="M59" i="13"/>
  <c r="M58" i="13" s="1"/>
  <c r="O59" i="13"/>
  <c r="Q59" i="13"/>
  <c r="V59" i="13"/>
  <c r="G60" i="13"/>
  <c r="I60" i="13"/>
  <c r="K60" i="13"/>
  <c r="M60" i="13"/>
  <c r="O60" i="13"/>
  <c r="O58" i="13" s="1"/>
  <c r="Q60" i="13"/>
  <c r="V60" i="13"/>
  <c r="K63" i="13"/>
  <c r="O63" i="13"/>
  <c r="Q63" i="13"/>
  <c r="G64" i="13"/>
  <c r="I64" i="13"/>
  <c r="K64" i="13"/>
  <c r="M64" i="13"/>
  <c r="O64" i="13"/>
  <c r="Q64" i="13"/>
  <c r="V64" i="13"/>
  <c r="V63" i="13" s="1"/>
  <c r="G66" i="13"/>
  <c r="I66" i="13"/>
  <c r="K66" i="13"/>
  <c r="M66" i="13"/>
  <c r="O66" i="13"/>
  <c r="Q66" i="13"/>
  <c r="V66" i="13"/>
  <c r="G68" i="13"/>
  <c r="G63" i="13" s="1"/>
  <c r="I68" i="13"/>
  <c r="K68" i="13"/>
  <c r="O68" i="13"/>
  <c r="Q68" i="13"/>
  <c r="V68" i="13"/>
  <c r="G71" i="13"/>
  <c r="M71" i="13" s="1"/>
  <c r="I71" i="13"/>
  <c r="I63" i="13" s="1"/>
  <c r="K71" i="13"/>
  <c r="O71" i="13"/>
  <c r="Q71" i="13"/>
  <c r="V71" i="13"/>
  <c r="G73" i="13"/>
  <c r="I73" i="13"/>
  <c r="K73" i="13"/>
  <c r="O73" i="13"/>
  <c r="Q73" i="13"/>
  <c r="V73" i="13"/>
  <c r="G74" i="13"/>
  <c r="I74" i="13"/>
  <c r="K74" i="13"/>
  <c r="M74" i="13"/>
  <c r="M73" i="13" s="1"/>
  <c r="O74" i="13"/>
  <c r="Q74" i="13"/>
  <c r="V74" i="13"/>
  <c r="O76" i="13"/>
  <c r="G77" i="13"/>
  <c r="I77" i="13"/>
  <c r="K77" i="13"/>
  <c r="M77" i="13"/>
  <c r="O77" i="13"/>
  <c r="Q77" i="13"/>
  <c r="Q76" i="13" s="1"/>
  <c r="V77" i="13"/>
  <c r="G78" i="13"/>
  <c r="I78" i="13"/>
  <c r="K78" i="13"/>
  <c r="M78" i="13"/>
  <c r="O78" i="13"/>
  <c r="Q78" i="13"/>
  <c r="V78" i="13"/>
  <c r="V76" i="13" s="1"/>
  <c r="G79" i="13"/>
  <c r="I79" i="13"/>
  <c r="K79" i="13"/>
  <c r="M79" i="13"/>
  <c r="O79" i="13"/>
  <c r="Q79" i="13"/>
  <c r="V79" i="13"/>
  <c r="G81" i="13"/>
  <c r="G76" i="13" s="1"/>
  <c r="I81" i="13"/>
  <c r="K81" i="13"/>
  <c r="O81" i="13"/>
  <c r="Q81" i="13"/>
  <c r="V81" i="13"/>
  <c r="G83" i="13"/>
  <c r="M83" i="13" s="1"/>
  <c r="I83" i="13"/>
  <c r="I76" i="13" s="1"/>
  <c r="K83" i="13"/>
  <c r="O83" i="13"/>
  <c r="Q83" i="13"/>
  <c r="V83" i="13"/>
  <c r="G86" i="13"/>
  <c r="M86" i="13" s="1"/>
  <c r="I86" i="13"/>
  <c r="K86" i="13"/>
  <c r="K76" i="13" s="1"/>
  <c r="O86" i="13"/>
  <c r="Q86" i="13"/>
  <c r="V86" i="13"/>
  <c r="G87" i="13"/>
  <c r="I87" i="13"/>
  <c r="K87" i="13"/>
  <c r="M87" i="13"/>
  <c r="Q87" i="13"/>
  <c r="V87" i="13"/>
  <c r="G88" i="13"/>
  <c r="I88" i="13"/>
  <c r="K88" i="13"/>
  <c r="M88" i="13"/>
  <c r="O88" i="13"/>
  <c r="O87" i="13" s="1"/>
  <c r="Q88" i="13"/>
  <c r="V88" i="13"/>
  <c r="G90" i="13"/>
  <c r="I90" i="13"/>
  <c r="K90" i="13"/>
  <c r="M90" i="13"/>
  <c r="O90" i="13"/>
  <c r="Q90" i="13"/>
  <c r="G91" i="13"/>
  <c r="I91" i="13"/>
  <c r="K91" i="13"/>
  <c r="M91" i="13"/>
  <c r="O91" i="13"/>
  <c r="Q91" i="13"/>
  <c r="V91" i="13"/>
  <c r="V90" i="13" s="1"/>
  <c r="K96" i="13"/>
  <c r="O96" i="13"/>
  <c r="Q96" i="13"/>
  <c r="V96" i="13"/>
  <c r="G97" i="13"/>
  <c r="G96" i="13" s="1"/>
  <c r="I97" i="13"/>
  <c r="I96" i="13" s="1"/>
  <c r="K97" i="13"/>
  <c r="O97" i="13"/>
  <c r="Q97" i="13"/>
  <c r="V97" i="13"/>
  <c r="G99" i="13"/>
  <c r="I99" i="13"/>
  <c r="O99" i="13"/>
  <c r="Q99" i="13"/>
  <c r="V99" i="13"/>
  <c r="G100" i="13"/>
  <c r="M100" i="13" s="1"/>
  <c r="M99" i="13" s="1"/>
  <c r="I100" i="13"/>
  <c r="K100" i="13"/>
  <c r="K99" i="13" s="1"/>
  <c r="O100" i="13"/>
  <c r="Q100" i="13"/>
  <c r="V100" i="13"/>
  <c r="G107" i="13"/>
  <c r="I107" i="13"/>
  <c r="K107" i="13"/>
  <c r="M107" i="13"/>
  <c r="O107" i="13"/>
  <c r="Q107" i="13"/>
  <c r="V107" i="13"/>
  <c r="G114" i="13"/>
  <c r="I114" i="13"/>
  <c r="K114" i="13"/>
  <c r="M114" i="13"/>
  <c r="O114" i="13"/>
  <c r="G115" i="13"/>
  <c r="I115" i="13"/>
  <c r="K115" i="13"/>
  <c r="M115" i="13"/>
  <c r="O115" i="13"/>
  <c r="Q115" i="13"/>
  <c r="Q114" i="13" s="1"/>
  <c r="V115" i="13"/>
  <c r="V114" i="13" s="1"/>
  <c r="O116" i="13"/>
  <c r="Q116" i="13"/>
  <c r="V116" i="13"/>
  <c r="G117" i="13"/>
  <c r="I117" i="13"/>
  <c r="K117" i="13"/>
  <c r="M117" i="13"/>
  <c r="O117" i="13"/>
  <c r="Q117" i="13"/>
  <c r="V117" i="13"/>
  <c r="G118" i="13"/>
  <c r="M118" i="13" s="1"/>
  <c r="I118" i="13"/>
  <c r="K118" i="13"/>
  <c r="O118" i="13"/>
  <c r="Q118" i="13"/>
  <c r="V118" i="13"/>
  <c r="G119" i="13"/>
  <c r="M119" i="13" s="1"/>
  <c r="I119" i="13"/>
  <c r="I116" i="13" s="1"/>
  <c r="K119" i="13"/>
  <c r="O119" i="13"/>
  <c r="Q119" i="13"/>
  <c r="V119" i="13"/>
  <c r="G126" i="13"/>
  <c r="M126" i="13" s="1"/>
  <c r="I126" i="13"/>
  <c r="K126" i="13"/>
  <c r="K116" i="13" s="1"/>
  <c r="O126" i="13"/>
  <c r="Q126" i="13"/>
  <c r="V126" i="13"/>
  <c r="AF129" i="13"/>
  <c r="G23" i="12"/>
  <c r="BA21" i="12"/>
  <c r="BA19" i="12"/>
  <c r="BA17" i="12"/>
  <c r="BA14" i="12"/>
  <c r="BA12" i="12"/>
  <c r="G8" i="12"/>
  <c r="G9" i="12"/>
  <c r="I9" i="12"/>
  <c r="I8" i="12" s="1"/>
  <c r="K9" i="12"/>
  <c r="M9" i="12"/>
  <c r="O9" i="12"/>
  <c r="O8" i="12" s="1"/>
  <c r="Q9" i="12"/>
  <c r="V9" i="12"/>
  <c r="V8" i="12" s="1"/>
  <c r="G11" i="12"/>
  <c r="M11" i="12" s="1"/>
  <c r="I11" i="12"/>
  <c r="K11" i="12"/>
  <c r="K8" i="12" s="1"/>
  <c r="O11" i="12"/>
  <c r="Q11" i="12"/>
  <c r="V11" i="12"/>
  <c r="G13" i="12"/>
  <c r="I13" i="12"/>
  <c r="K13" i="12"/>
  <c r="M13" i="12"/>
  <c r="O13" i="12"/>
  <c r="Q13" i="12"/>
  <c r="Q8" i="12" s="1"/>
  <c r="V13" i="12"/>
  <c r="O15" i="12"/>
  <c r="G16" i="12"/>
  <c r="I16" i="12"/>
  <c r="K16" i="12"/>
  <c r="K15" i="12" s="1"/>
  <c r="M16" i="12"/>
  <c r="O16" i="12"/>
  <c r="Q16" i="12"/>
  <c r="Q15" i="12" s="1"/>
  <c r="V16" i="12"/>
  <c r="G18" i="12"/>
  <c r="G15" i="12" s="1"/>
  <c r="I18" i="12"/>
  <c r="K18" i="12"/>
  <c r="O18" i="12"/>
  <c r="Q18" i="12"/>
  <c r="V18" i="12"/>
  <c r="V15" i="12" s="1"/>
  <c r="G20" i="12"/>
  <c r="I20" i="12"/>
  <c r="I15" i="12" s="1"/>
  <c r="K20" i="12"/>
  <c r="M20" i="12"/>
  <c r="O20" i="12"/>
  <c r="Q20" i="12"/>
  <c r="V20" i="12"/>
  <c r="AE23" i="12"/>
  <c r="AF23" i="12"/>
  <c r="I20" i="1"/>
  <c r="I19" i="1"/>
  <c r="I18" i="1"/>
  <c r="I17" i="1"/>
  <c r="I16" i="1"/>
  <c r="I68" i="1"/>
  <c r="J67" i="1" s="1"/>
  <c r="F45" i="1"/>
  <c r="G23" i="1" s="1"/>
  <c r="G45" i="1"/>
  <c r="G25" i="1" s="1"/>
  <c r="H45" i="1"/>
  <c r="I44" i="1"/>
  <c r="I41" i="1"/>
  <c r="I40" i="1"/>
  <c r="I39" i="1"/>
  <c r="I45" i="1" s="1"/>
  <c r="J52" i="1" l="1"/>
  <c r="J58" i="1"/>
  <c r="J56" i="1"/>
  <c r="J61" i="1"/>
  <c r="J66" i="1"/>
  <c r="J57" i="1"/>
  <c r="J53" i="1"/>
  <c r="J64" i="1"/>
  <c r="J54" i="1"/>
  <c r="J60" i="1"/>
  <c r="J65" i="1"/>
  <c r="J62" i="1"/>
  <c r="A27" i="1"/>
  <c r="M116" i="13"/>
  <c r="G116" i="13"/>
  <c r="AE129" i="13"/>
  <c r="M97" i="13"/>
  <c r="M96" i="13" s="1"/>
  <c r="M81" i="13"/>
  <c r="M76" i="13" s="1"/>
  <c r="M68" i="13"/>
  <c r="M63" i="13" s="1"/>
  <c r="M54" i="13"/>
  <c r="M48" i="13" s="1"/>
  <c r="M27" i="13"/>
  <c r="M10" i="13" s="1"/>
  <c r="M8" i="12"/>
  <c r="M18" i="12"/>
  <c r="M15" i="12" s="1"/>
  <c r="J55" i="1"/>
  <c r="J59" i="1"/>
  <c r="J63" i="1"/>
  <c r="J41" i="1"/>
  <c r="J40" i="1"/>
  <c r="J44" i="1"/>
  <c r="J39" i="1"/>
  <c r="J45" i="1" s="1"/>
  <c r="J43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8" i="1" l="1"/>
  <c r="A28" i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<sst xmlns="http://schemas.openxmlformats.org/spreadsheetml/2006/main" count="735" uniqueCount="302">
  <si>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</si>
  <si>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</si>
  <si>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</si>
  <si>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</si>
  <si>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</si>
  <si>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</si>
  <si>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</si>
  <si>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</si>
  <si>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</si>
  <si>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</si>
  <si>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</si>
  <si>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</si>
  <si>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</si>
  <si>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</si>
  <si>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</si>
  <si>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</si>
  <si>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</si>
  <si>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</si>
  <si>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</si>
  <si>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</si>
  <si>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</si>
  <si>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</si>
  <si>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</si>
  <si>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</si>
  <si>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</si>
  <si>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</si>
  <si>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</si>
  <si>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</si>
  <si>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</si>
  <si>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</si>
  <si>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</si>
  <si>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</si>
  <si>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</si>
  <si>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</si>
  <si>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</si>
  <si>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</si>
  <si>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</si>
  <si>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</si>
  <si>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</si>
  <si>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</si>
  <si>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</si>
  <si>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</si>
  <si>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</si>
  <si>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036</t>
  </si>
  <si>
    <t>Modernizace výtahu Jánská 7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</si>
  <si>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</si>
  <si>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</si>
  <si>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</si>
  <si>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</si>
  <si>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</si>
  <si>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</si>
  <si>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</si>
  <si>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</si>
  <si>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</si>
  <si>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</si>
  <si>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</si>
  <si>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</si>
  <si>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</si>
  <si>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</si>
  <si>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</si>
  <si>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</si>
  <si>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</si>
  <si>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</si>
  <si>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</si>
  <si>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</si>
  <si>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</si>
  <si>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</si>
  <si>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</si>
  <si>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</si>
  <si>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</si>
  <si>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</si>
  <si>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</si>
  <si>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</si>
  <si>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</si>
  <si>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</si>
  <si>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</si>
  <si>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</si>
  <si>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767</t>
  </si>
  <si>
    <t>Konstrukce zámečnické</t>
  </si>
  <si>
    <t>771</t>
  </si>
  <si>
    <t>Podlahy z dlaždic a obklady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</si>
  <si>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</si>
  <si>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</si>
  <si>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</si>
  <si>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</si>
  <si>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</si>
  <si>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</si>
  <si>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</si>
  <si>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</si>
  <si>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</si>
  <si>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</si>
  <si>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</si>
  <si>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</si>
  <si>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</si>
  <si>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</si>
  <si>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</si>
  <si>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</si>
  <si>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</si>
  <si>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</si>
  <si>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</si>
  <si>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</si>
  <si>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</si>
  <si>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</si>
  <si>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</si>
  <si>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</si>
  <si>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</si>
  <si>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</si>
  <si>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</si>
  <si>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</si>
  <si>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</si>
  <si>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</si>
  <si>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</si>
  <si>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</si>
  <si>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</si>
  <si>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</si>
  <si>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</si>
  <si>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</si>
  <si>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</si>
  <si>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</si>
  <si>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</si>
  <si>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</si>
  <si>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</si>
  <si>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</si>
  <si>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</si>
  <si>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21/ I</t>
  </si>
  <si>
    <t>Indiv</t>
  </si>
  <si>
    <t>VRN</t>
  </si>
  <si>
    <t>POL99_8</t>
  </si>
  <si>
    <t>Veškeré náklady spojené s vybudováním, provozem a odstraněním zařízení staveniště.</t>
  </si>
  <si>
    <t>POP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</si>
  <si>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</si>
  <si>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</si>
  <si>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</si>
  <si>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</si>
  <si>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</si>
  <si>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</si>
  <si>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</si>
  <si>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</si>
  <si>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</si>
  <si>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005231030R</t>
  </si>
  <si>
    <t xml:space="preserve">Zkušební provoz </t>
  </si>
  <si>
    <t>Náklady zhotovitele na účast na zkušebním provozu včetně všech rizik vyplývajících z nutnosti zásahu či úprav zkoušeného zařízení.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</si>
  <si>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</si>
  <si>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</si>
  <si>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</si>
  <si>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SUM</t>
  </si>
  <si>
    <t>END</t>
  </si>
  <si>
    <t>Položkový soupis prací a dodávek</t>
  </si>
  <si>
    <t>43-R01</t>
  </si>
  <si>
    <t>Zabezpečení schodiště proti pádu - po odstranění stávajícího opláštění, např.dřevěné zábradlí</t>
  </si>
  <si>
    <t>soubor</t>
  </si>
  <si>
    <t>Vlastní</t>
  </si>
  <si>
    <t>Práce</t>
  </si>
  <si>
    <t>POL1_</t>
  </si>
  <si>
    <t>611421133R00</t>
  </si>
  <si>
    <t>Omítky vnitřní stropů vápenné, vápenocementové omítky vnitřní vápenné, vápenocementové stropů rovných štukové</t>
  </si>
  <si>
    <t>m2</t>
  </si>
  <si>
    <t>801-1</t>
  </si>
  <si>
    <t>POL1_1</t>
  </si>
  <si>
    <t>s pomocným lešením o výšce podlahy do 1900 mm a pro zatížení do 1,5 kPa,</t>
  </si>
  <si>
    <t>SPI</t>
  </si>
  <si>
    <t>strojovna : 5,29*5,45</t>
  </si>
  <si>
    <t>VV</t>
  </si>
  <si>
    <t>611421231RT2</t>
  </si>
  <si>
    <t>Oprava vnitřních vápenných omítek stropů železobetonových rovných tvárnicových a kleneb v množství opravované plochy_x000D_
 v množství opravované plochy přes 5 do 10 %, štukových</t>
  </si>
  <si>
    <t>801-4</t>
  </si>
  <si>
    <t>Včetně pomocného pracovního lešení o výšce podlahy do 1900 mm a pro zatížení do 1,5 kPa.</t>
  </si>
  <si>
    <t xml:space="preserve">schodišťové a podestové desky : </t>
  </si>
  <si>
    <t>1PP : 3,16*1,28+1,7*1,3+2,81*1,31+4,04*1,7+1,28*1,3+1,31*1,3</t>
  </si>
  <si>
    <t>1NP : 2,68*1,28+4,63*1,6+4,03*1,3</t>
  </si>
  <si>
    <t>2NP : 2,6*1,3+4,03*1,68+4,03*1,3</t>
  </si>
  <si>
    <t>3NP : 3,02*1,28+1,7*1,3+2,62*1,3+7,3*1,63+1,28*1,3+1,3*1,3</t>
  </si>
  <si>
    <t>4NP : 3,02*1,28+1,7*1,3+2,62*1,3+6,04*1,5+1,28*1,3+1,3*1,3</t>
  </si>
  <si>
    <t>5NP : 3,02*1,28+1,7*1,3+2,62*1,3+4,03*1,5+1,28*1,3+1,3*1,3</t>
  </si>
  <si>
    <t>6NP : 3,02*1,28+1,7*1,3+2,62*1,3+4,03*1,5+1,28*1,3+1,3*1,3</t>
  </si>
  <si>
    <t>7NP : 3,02*1,28+1,7*1,3+2,62*1,3+6,04*1,5+1,28*1,3+1,3*1,3</t>
  </si>
  <si>
    <t>8NP : 3,27*1,28+1,7*1,3+1,04*1,3+6,04*1,5+1,28*1,3+1,3*1,3</t>
  </si>
  <si>
    <t>9NP (strop) : 4,03*3,6</t>
  </si>
  <si>
    <t>612421231RT2</t>
  </si>
  <si>
    <t>Oprava vnitřních vápenných omítek stěn v množství opravované plochy přes 5 do 10 %,  štukových</t>
  </si>
  <si>
    <t>1PP : 2*(4,04+5,3)*3,87</t>
  </si>
  <si>
    <t>1NP : 2*(4,63+5,2)*2,27</t>
  </si>
  <si>
    <t>2NP : 2*(4,03+5,28)*2,23</t>
  </si>
  <si>
    <t>3NP : 2*(7,3+5,28)*3,29</t>
  </si>
  <si>
    <t>4NP : 2*(6,04+5,1)*3,3</t>
  </si>
  <si>
    <t>5NP : 2*(4,03+5,1)*3,3</t>
  </si>
  <si>
    <t>6NP : 2*(4,03+5,1)*3,29</t>
  </si>
  <si>
    <t>7NP : 2*(6,04+5,1)*3,32</t>
  </si>
  <si>
    <t>8NP : 2*(6,04+5,1)*3,31</t>
  </si>
  <si>
    <t>9NP : 2*(4,03+3,6)*2,13</t>
  </si>
  <si>
    <t>odečet oken : -3,19*19,99</t>
  </si>
  <si>
    <t>612421637R00</t>
  </si>
  <si>
    <t>Omítky vnitřní stěn vápenné nebo vápenocementové v podlaží i ve schodišti štukové</t>
  </si>
  <si>
    <t>strojovna : 2*(5,29+5,45)*2,27</t>
  </si>
  <si>
    <t>odečet oken : -3,55*0,83</t>
  </si>
  <si>
    <t>631361921RT4</t>
  </si>
  <si>
    <t>Výztuž mazanin z betonů a z lehkých betonů ze svařovaných sítí průměr drátu 6 mm, velikost oka 100/100 mm</t>
  </si>
  <si>
    <t>t</t>
  </si>
  <si>
    <t>včetně distančních prvků</t>
  </si>
  <si>
    <t>((3*2)*4,4)/1000</t>
  </si>
  <si>
    <t>631416211X</t>
  </si>
  <si>
    <t>Mazanina betonová, tloušťka 5 - 8 cm</t>
  </si>
  <si>
    <t>m3</t>
  </si>
  <si>
    <t>dno šachty -4,92m : 1,45*2,3*0,05</t>
  </si>
  <si>
    <t>941955001R00</t>
  </si>
  <si>
    <t>Lešení lehké pracovní pomocné pomocné, o výšce lešeňové podlahy do 1,2 m</t>
  </si>
  <si>
    <t>800-3</t>
  </si>
  <si>
    <t>1,45*2,3*9</t>
  </si>
  <si>
    <t>943944121R00</t>
  </si>
  <si>
    <t>Montáž lešení prostorového těžkého při maximálním zatížení plochy do 3 kPa (300 kg/m2)</t>
  </si>
  <si>
    <t>pracovního nebo podpěrného bez podlah do výšky 20 m,</t>
  </si>
  <si>
    <t>1,45*2,3*33,65</t>
  </si>
  <si>
    <t>943944291R00</t>
  </si>
  <si>
    <t>Montáž lešení prostorového těžkého příplatek k ceně za každých i započatých 5 m výšky přes 20 do 40 m _x000D_
 příplatek k ceně za každý další i započatý měsíc použití lešení_x000D_
 při maximálním zatížení plochy do 3 kPa (300 kg/m2)</t>
  </si>
  <si>
    <t>943944821R00</t>
  </si>
  <si>
    <t>Demontáž lešení prostorového těžkého bez podlah do výšky 20 m, při maximálním zatížení plochy do 3 kPa (300 kg/m2)</t>
  </si>
  <si>
    <t>95-001</t>
  </si>
  <si>
    <t>Průběžný úklid</t>
  </si>
  <si>
    <t>Specifikace</t>
  </si>
  <si>
    <t>POL3_0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</si>
  <si>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</si>
  <si>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</si>
  <si>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schodišťový prostor : 4,04*5,3+4,03*5,2+4,03*5,28+7,3*5,28+3*6,04*5,1+2*4,03*5,1+4,03*3,6</t>
  </si>
  <si>
    <t>965042131RT1</t>
  </si>
  <si>
    <t>Bourání podkladů pod dlažby nebo litých celistvých dlažeb a mazanin  betonových nebo z litého asfaltu, tloušťky do 100 mm, plochy do 4 m2</t>
  </si>
  <si>
    <t>801-3</t>
  </si>
  <si>
    <t>dno šachty -0,91m : 1,45*2,3*0,05</t>
  </si>
  <si>
    <t>978011191R00</t>
  </si>
  <si>
    <t>Otlučení omítek vápenných nebo vápenocementových vnitřních s vyškrabáním spár, s očištěním zdiva stropů, v rozsahu do 100 %</t>
  </si>
  <si>
    <t>978013191R00</t>
  </si>
  <si>
    <t>Otlučení omítek vápenných nebo vápenocementových vnitřních s vyškrabáním spár, s očištěním zdiva stěn, v rozsahu do 100 %</t>
  </si>
  <si>
    <t>96-001</t>
  </si>
  <si>
    <t>Demontáž původní ocelové konstukce výtahové šacty včetně ocelových dveří, 1NP - 5NP, vč. likvidace</t>
  </si>
  <si>
    <t>popis kce viz PD : (1,45*2,3)*33,65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</si>
  <si>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</si>
  <si>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</si>
  <si>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</si>
  <si>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</si>
  <si>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</si>
  <si>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>979011221R00</t>
  </si>
  <si>
    <t>Svislá doprava suti a vybouraných hmot nošením za prvé podlaží pod základním podlažím</t>
  </si>
  <si>
    <t>Přesun suti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</si>
  <si>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</si>
  <si>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</si>
  <si>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</si>
  <si>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</si>
  <si>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</si>
  <si>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14*3,91567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</si>
  <si>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</si>
  <si>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</si>
  <si>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</si>
  <si>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</si>
  <si>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979087392R00</t>
  </si>
  <si>
    <t xml:space="preserve">Vodorovné přemístění suti nošením k místu nakládky příplatek za každých dalích i započatých 10 m vzdálenosti vybouraných hmot,  </t>
  </si>
  <si>
    <t>5*3,91567</t>
  </si>
  <si>
    <t>979990101R00</t>
  </si>
  <si>
    <t>Poplatek za skládku směsi betonu a cihel do 30x30 cm, skupina 17 01 01 a 17 01 02 z Katalogu odpadů</t>
  </si>
  <si>
    <t>764-001</t>
  </si>
  <si>
    <t>D+M krycí Pz plech tl. 0,6 mm včetně kotvení a nátěru</t>
  </si>
  <si>
    <t>POL1_7</t>
  </si>
  <si>
    <t>1NP nade dveřmi výtahu : 0,1*1,29</t>
  </si>
  <si>
    <t>767-001</t>
  </si>
  <si>
    <t>D+M ocel.kotev tyčového profilu do tvaru "L" k uchycení dřevěného madla zábradlí včetně kotvení a, nátěru lazurou,včetně dodání dřevěného madla</t>
  </si>
  <si>
    <t>m</t>
  </si>
  <si>
    <t xml:space="preserve">Dle PD: Po montáži nové výtahové šachty bude přes : </t>
  </si>
  <si>
    <t xml:space="preserve">nové ocelové kotvy, které budou tyčového profilu 15 mm zahnuté do tvaru „L“ a budou navařeny : </t>
  </si>
  <si>
    <t xml:space="preserve">do ocelové konstrukce nové šachty, upevněno nové dřevěné madlo profilu 75 mm : </t>
  </si>
  <si>
    <t>dřevěné madlo - profil 75mm, kotvy tyčového profilu 15 mm : 17*2,7+1*1,5+7*1,7</t>
  </si>
  <si>
    <t>771551903R02</t>
  </si>
  <si>
    <t>Opravy podlah z dlaždic teracových v místě výtahových dveří, vč.přesunu hmot na staveništi</t>
  </si>
  <si>
    <t xml:space="preserve">m2    </t>
  </si>
  <si>
    <t>9*(1,2*0,5)</t>
  </si>
  <si>
    <t>784191101X</t>
  </si>
  <si>
    <t xml:space="preserve">Penetrace podkladu univerzální 1x </t>
  </si>
  <si>
    <t xml:space="preserve">strojovna : </t>
  </si>
  <si>
    <t>viz pol. 611421133 : 28,8305</t>
  </si>
  <si>
    <t>viz pol. 612421637 : 45,8131</t>
  </si>
  <si>
    <t xml:space="preserve">schodišťový prostor : </t>
  </si>
  <si>
    <t>viz pol. 611421231 : 192,5943</t>
  </si>
  <si>
    <t>viz pol. 612421231 : 551,5382</t>
  </si>
  <si>
    <t>784195212X</t>
  </si>
  <si>
    <t xml:space="preserve">Malba tekutá, bílá, 2 x </t>
  </si>
  <si>
    <t>M21-001</t>
  </si>
  <si>
    <t>D + M úprava elektroinstalací pro výtah - pohybová čidla v každém NP vč. kabeláže v lištách, revize, včetně zednických prací</t>
  </si>
  <si>
    <t>POL1_9</t>
  </si>
  <si>
    <t>M33-001</t>
  </si>
  <si>
    <t>Demontáž strojovny výtahu vč likvidace</t>
  </si>
  <si>
    <t>kus</t>
  </si>
  <si>
    <t>M33-002</t>
  </si>
  <si>
    <t>Demontáž výtahové kabiny vč. lan a vodících lišt vč. likvidace</t>
  </si>
  <si>
    <t>M33-003</t>
  </si>
  <si>
    <t>D+ M nového výtahu vč. pohonu, kabiny dveří a vybavení kompletně</t>
  </si>
  <si>
    <t>sestava</t>
  </si>
  <si>
    <t>Výtah dle dodavatele: : 1</t>
  </si>
  <si>
    <t xml:space="preserve">- počet stanic: 8 : </t>
  </si>
  <si>
    <t xml:space="preserve">- rozměr kabiny (š x h): 1 000 x 1 250 mm : </t>
  </si>
  <si>
    <t xml:space="preserve">- nosnost: 450 kg : </t>
  </si>
  <si>
    <t xml:space="preserve">- počet osob: 6 : </t>
  </si>
  <si>
    <t xml:space="preserve">Výtah bude dodán včetně pohonu, kabiny, dveří, ovládacích prvků a dalšího vybavení komplet : </t>
  </si>
  <si>
    <t>M33-004</t>
  </si>
  <si>
    <t>D + M nové výtahové šachty - ocelová konstrukce + opláštění bezpečnostním sklem + nátěr kce</t>
  </si>
  <si>
    <t>Ocelová konstrukce bude provedea dle PD dodavatele výtahu. Položka obsahuje veškeré práce a dodání materiálu. 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</si>
</sst>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1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SUMIF(F52:F67,A16,I52:I67)+SUMIF(F52:F67,"PSU",I52:I67)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SUMIF(F52:F67,A17,I52:I67)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SUMIF(F52:F67,A18,I52:I67)</f>
        <v>0</v>
      </c>
      <c r="J18" s="85"/>
    </row>
    <row r="19" spans="1:10" ht="23.25" customHeight="1" x14ac:dyDescent="0.2">
      <c r="A19" s="199" t="s">
        <v>90</v>
      </c>
      <c r="B19" s="38" t="s">
        <v>27</v>
      </c>
      <c r="C19" s="62"/>
      <c r="D19" s="63"/>
      <c r="E19" s="83"/>
      <c r="F19" s="84"/>
      <c r="G19" s="83"/>
      <c r="H19" s="84"/>
      <c r="I19" s="83">
        <f>SUMIF(F52:F67,A19,I52:I67)</f>
        <v>0</v>
      </c>
      <c r="J19" s="85"/>
    </row>
    <row r="20" spans="1:10" ht="23.25" customHeight="1" x14ac:dyDescent="0.2">
      <c r="A20" s="199" t="s">
        <v>91</v>
      </c>
      <c r="B20" s="38" t="s">
        <v>28</v>
      </c>
      <c r="C20" s="62"/>
      <c r="D20" s="63"/>
      <c r="E20" s="83"/>
      <c r="F20" s="84"/>
      <c r="G20" s="83"/>
      <c r="H20" s="84"/>
      <c r="I20" s="83">
        <f>SUMIF(F52:F67,A20,I52:I67)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51</v>
      </c>
      <c r="C39" s="149"/>
      <c r="D39" s="149"/>
      <c r="E39" s="149"/>
      <c r="F39" s="150">
        <f>'00 00 Naklady'!AE23+'01 01 Pol'!AE129</f>
        <v>0</v>
      </c>
      <c r="G39" s="151">
        <f>'00 00 Naklady'!AF23+'01 01 Pol'!AF129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customHeight="1" x14ac:dyDescent="0.2">
      <c r="A40" s="137">
        <v>2</v>
      </c>
      <c r="B40" s="155"/>
      <c r="C40" s="156" t="s">
        <v>52</v>
      </c>
      <c r="D40" s="156"/>
      <c r="E40" s="156"/>
      <c r="F40" s="157">
        <f>'00 00 Naklady'!AE23</f>
        <v>0</v>
      </c>
      <c r="G40" s="158">
        <f>'00 00 Naklady'!AF23</f>
        <v>0</v>
      </c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customHeight="1" x14ac:dyDescent="0.2">
      <c r="A41" s="137">
        <v>3</v>
      </c>
      <c r="B41" s="161" t="s">
        <v>53</v>
      </c>
      <c r="C41" s="149" t="s">
        <v>54</v>
      </c>
      <c r="D41" s="149"/>
      <c r="E41" s="149"/>
      <c r="F41" s="162">
        <f>'00 00 Naklady'!AE23</f>
        <v>0</v>
      </c>
      <c r="G41" s="152">
        <f>'00 00 Naklady'!AF23</f>
        <v>0</v>
      </c>
      <c r="H41" s="152"/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7">
        <v>2</v>
      </c>
      <c r="B42" s="155"/>
      <c r="C42" s="156" t="s">
        <v>55</v>
      </c>
      <c r="D42" s="156"/>
      <c r="E42" s="156"/>
      <c r="F42" s="157"/>
      <c r="G42" s="158"/>
      <c r="H42" s="158"/>
      <c r="I42" s="159"/>
      <c r="J42" s="160"/>
    </row>
    <row r="43" spans="1:10" ht="25.5" customHeight="1" x14ac:dyDescent="0.2">
      <c r="A43" s="137">
        <v>2</v>
      </c>
      <c r="B43" s="155" t="s">
        <v>56</v>
      </c>
      <c r="C43" s="156" t="s">
        <v>44</v>
      </c>
      <c r="D43" s="156"/>
      <c r="E43" s="156"/>
      <c r="F43" s="157">
        <f>'01 01 Pol'!AE129</f>
        <v>0</v>
      </c>
      <c r="G43" s="158">
        <f>'01 01 Pol'!AF129</f>
        <v>0</v>
      </c>
      <c r="H43" s="158"/>
      <c r="I43" s="159">
        <f>F43+G43+H43</f>
        <v>0</v>
      </c>
      <c r="J43" s="160" t="str">
        <f>IF(CenaCelkemVypocet=0,"",I43/CenaCelkemVypocet*100)</f>
        <v/>
      </c>
    </row>
    <row r="44" spans="1:10" ht="25.5" customHeight="1" x14ac:dyDescent="0.2">
      <c r="A44" s="137">
        <v>3</v>
      </c>
      <c r="B44" s="161" t="s">
        <v>56</v>
      </c>
      <c r="C44" s="149" t="s">
        <v>44</v>
      </c>
      <c r="D44" s="149"/>
      <c r="E44" s="149"/>
      <c r="F44" s="162">
        <f>'01 01 Pol'!AE129</f>
        <v>0</v>
      </c>
      <c r="G44" s="152">
        <f>'01 01 Pol'!AF129</f>
        <v>0</v>
      </c>
      <c r="H44" s="152"/>
      <c r="I44" s="153">
        <f>F44+G44+H44</f>
        <v>0</v>
      </c>
      <c r="J44" s="154" t="str">
        <f>IF(CenaCelkemVypocet=0,"",I44/CenaCelkemVypocet*100)</f>
        <v/>
      </c>
    </row>
    <row r="45" spans="1:10" ht="25.5" customHeight="1" x14ac:dyDescent="0.2">
      <c r="A45" s="137"/>
      <c r="B45" s="163" t="s">
        <v>57</v>
      </c>
      <c r="C45" s="164"/>
      <c r="D45" s="164"/>
      <c r="E45" s="164"/>
      <c r="F45" s="165">
        <f>SUMIF(A39:A44,"=1",F39:F44)</f>
        <v>0</v>
      </c>
      <c r="G45" s="166">
        <f>SUMIF(A39:A44,"=1",G39:G44)</f>
        <v>0</v>
      </c>
      <c r="H45" s="166">
        <f>SUMIF(A39:A44,"=1",H39:H44)</f>
        <v>0</v>
      </c>
      <c r="I45" s="167">
        <f>SUMIF(A39:A44,"=1",I39:I44)</f>
        <v>0</v>
      </c>
      <c r="J45" s="168">
        <f>SUMIF(A39:A44,"=1",J39:J44)</f>
        <v>0</v>
      </c>
    </row>
    <row r="49" spans="1:10" ht="15.75" x14ac:dyDescent="0.25">
      <c r="B49" s="179" t="s">
        <v>59</v>
      </c>
    </row>
    <row r="51" spans="1:10" ht="25.5" customHeight="1" x14ac:dyDescent="0.2">
      <c r="A51" s="181"/>
      <c r="B51" s="184" t="s">
        <v>17</v>
      </c>
      <c r="C51" s="184" t="s">
        <v>5</v>
      </c>
      <c r="D51" s="185"/>
      <c r="E51" s="185"/>
      <c r="F51" s="186" t="s">
        <v>60</v>
      </c>
      <c r="G51" s="186"/>
      <c r="H51" s="186"/>
      <c r="I51" s="186" t="s">
        <v>29</v>
      </c>
      <c r="J51" s="186" t="s">
        <v>0</v>
      </c>
    </row>
    <row r="52" spans="1:10" ht="36.75" customHeight="1" x14ac:dyDescent="0.2">
      <c r="A52" s="182"/>
      <c r="B52" s="187" t="s">
        <v>61</v>
      </c>
      <c r="C52" s="188" t="s">
        <v>62</v>
      </c>
      <c r="D52" s="189"/>
      <c r="E52" s="189"/>
      <c r="F52" s="195" t="s">
        <v>24</v>
      </c>
      <c r="G52" s="196"/>
      <c r="H52" s="196"/>
      <c r="I52" s="196">
        <f>'01 01 Pol'!G8</f>
        <v>0</v>
      </c>
      <c r="J52" s="193" t="str">
        <f>IF(I68=0,"",I52/I68*100)</f>
        <v/>
      </c>
    </row>
    <row r="53" spans="1:10" ht="36.75" customHeight="1" x14ac:dyDescent="0.2">
      <c r="A53" s="182"/>
      <c r="B53" s="187" t="s">
        <v>63</v>
      </c>
      <c r="C53" s="188" t="s">
        <v>64</v>
      </c>
      <c r="D53" s="189"/>
      <c r="E53" s="189"/>
      <c r="F53" s="195" t="s">
        <v>24</v>
      </c>
      <c r="G53" s="196"/>
      <c r="H53" s="196"/>
      <c r="I53" s="196">
        <f>'01 01 Pol'!G10</f>
        <v>0</v>
      </c>
      <c r="J53" s="193" t="str">
        <f>IF(I68=0,"",I53/I68*100)</f>
        <v/>
      </c>
    </row>
    <row r="54" spans="1:10" ht="36.75" customHeight="1" x14ac:dyDescent="0.2">
      <c r="A54" s="182"/>
      <c r="B54" s="187" t="s">
        <v>65</v>
      </c>
      <c r="C54" s="188" t="s">
        <v>66</v>
      </c>
      <c r="D54" s="189"/>
      <c r="E54" s="189"/>
      <c r="F54" s="195" t="s">
        <v>24</v>
      </c>
      <c r="G54" s="196"/>
      <c r="H54" s="196"/>
      <c r="I54" s="196">
        <f>'01 01 Pol'!G42</f>
        <v>0</v>
      </c>
      <c r="J54" s="193" t="str">
        <f>IF(I68=0,"",I54/I68*100)</f>
        <v/>
      </c>
    </row>
    <row r="55" spans="1:10" ht="36.75" customHeight="1" x14ac:dyDescent="0.2">
      <c r="A55" s="182"/>
      <c r="B55" s="187" t="s">
        <v>67</v>
      </c>
      <c r="C55" s="188" t="s">
        <v>68</v>
      </c>
      <c r="D55" s="189"/>
      <c r="E55" s="189"/>
      <c r="F55" s="195" t="s">
        <v>24</v>
      </c>
      <c r="G55" s="196"/>
      <c r="H55" s="196"/>
      <c r="I55" s="196">
        <f>'01 01 Pol'!G48</f>
        <v>0</v>
      </c>
      <c r="J55" s="193" t="str">
        <f>IF(I68=0,"",I55/I68*100)</f>
        <v/>
      </c>
    </row>
    <row r="56" spans="1:10" ht="36.75" customHeight="1" x14ac:dyDescent="0.2">
      <c r="A56" s="182"/>
      <c r="B56" s="187" t="s">
        <v>69</v>
      </c>
      <c r="C56" s="188" t="s">
        <v>70</v>
      </c>
      <c r="D56" s="189"/>
      <c r="E56" s="189"/>
      <c r="F56" s="195" t="s">
        <v>24</v>
      </c>
      <c r="G56" s="196"/>
      <c r="H56" s="196"/>
      <c r="I56" s="196">
        <f>'01 01 Pol'!G58</f>
        <v>0</v>
      </c>
      <c r="J56" s="193" t="str">
        <f>IF(I68=0,"",I56/I68*100)</f>
        <v/>
      </c>
    </row>
    <row r="57" spans="1:10" ht="36.75" customHeight="1" x14ac:dyDescent="0.2">
      <c r="A57" s="182"/>
      <c r="B57" s="187" t="s">
        <v>71</v>
      </c>
      <c r="C57" s="188" t="s">
        <v>72</v>
      </c>
      <c r="D57" s="189"/>
      <c r="E57" s="189"/>
      <c r="F57" s="195" t="s">
        <v>24</v>
      </c>
      <c r="G57" s="196"/>
      <c r="H57" s="196"/>
      <c r="I57" s="196">
        <f>'01 01 Pol'!G63</f>
        <v>0</v>
      </c>
      <c r="J57" s="193" t="str">
        <f>IF(I68=0,"",I57/I68*100)</f>
        <v/>
      </c>
    </row>
    <row r="58" spans="1:10" ht="36.75" customHeight="1" x14ac:dyDescent="0.2">
      <c r="A58" s="182"/>
      <c r="B58" s="187" t="s">
        <v>73</v>
      </c>
      <c r="C58" s="188" t="s">
        <v>74</v>
      </c>
      <c r="D58" s="189"/>
      <c r="E58" s="189"/>
      <c r="F58" s="195" t="s">
        <v>24</v>
      </c>
      <c r="G58" s="196"/>
      <c r="H58" s="196"/>
      <c r="I58" s="196">
        <f>'01 01 Pol'!G73</f>
        <v>0</v>
      </c>
      <c r="J58" s="193" t="str">
        <f>IF(I68=0,"",I58/I68*100)</f>
        <v/>
      </c>
    </row>
    <row r="59" spans="1:10" ht="36.75" customHeight="1" x14ac:dyDescent="0.2">
      <c r="A59" s="182"/>
      <c r="B59" s="187" t="s">
        <v>75</v>
      </c>
      <c r="C59" s="188" t="s">
        <v>76</v>
      </c>
      <c r="D59" s="189"/>
      <c r="E59" s="189"/>
      <c r="F59" s="195" t="s">
        <v>25</v>
      </c>
      <c r="G59" s="196"/>
      <c r="H59" s="196"/>
      <c r="I59" s="196">
        <f>'01 01 Pol'!G87</f>
        <v>0</v>
      </c>
      <c r="J59" s="193" t="str">
        <f>IF(I68=0,"",I59/I68*100)</f>
        <v/>
      </c>
    </row>
    <row r="60" spans="1:10" ht="36.75" customHeight="1" x14ac:dyDescent="0.2">
      <c r="A60" s="182"/>
      <c r="B60" s="187" t="s">
        <v>77</v>
      </c>
      <c r="C60" s="188" t="s">
        <v>78</v>
      </c>
      <c r="D60" s="189"/>
      <c r="E60" s="189"/>
      <c r="F60" s="195" t="s">
        <v>25</v>
      </c>
      <c r="G60" s="196"/>
      <c r="H60" s="196"/>
      <c r="I60" s="196">
        <f>'01 01 Pol'!G90</f>
        <v>0</v>
      </c>
      <c r="J60" s="193" t="str">
        <f>IF(I68=0,"",I60/I68*100)</f>
        <v/>
      </c>
    </row>
    <row r="61" spans="1:10" ht="36.75" customHeight="1" x14ac:dyDescent="0.2">
      <c r="A61" s="182"/>
      <c r="B61" s="187" t="s">
        <v>79</v>
      </c>
      <c r="C61" s="188" t="s">
        <v>80</v>
      </c>
      <c r="D61" s="189"/>
      <c r="E61" s="189"/>
      <c r="F61" s="195" t="s">
        <v>25</v>
      </c>
      <c r="G61" s="196"/>
      <c r="H61" s="196"/>
      <c r="I61" s="196">
        <f>'01 01 Pol'!G96</f>
        <v>0</v>
      </c>
      <c r="J61" s="193" t="str">
        <f>IF(I68=0,"",I61/I68*100)</f>
        <v/>
      </c>
    </row>
    <row r="62" spans="1:10" ht="36.75" customHeight="1" x14ac:dyDescent="0.2">
      <c r="A62" s="182"/>
      <c r="B62" s="187" t="s">
        <v>81</v>
      </c>
      <c r="C62" s="188" t="s">
        <v>82</v>
      </c>
      <c r="D62" s="189"/>
      <c r="E62" s="189"/>
      <c r="F62" s="195" t="s">
        <v>25</v>
      </c>
      <c r="G62" s="196"/>
      <c r="H62" s="196"/>
      <c r="I62" s="196">
        <f>'01 01 Pol'!G99</f>
        <v>0</v>
      </c>
      <c r="J62" s="193" t="str">
        <f>IF(I68=0,"",I62/I68*100)</f>
        <v/>
      </c>
    </row>
    <row r="63" spans="1:10" ht="36.75" customHeight="1" x14ac:dyDescent="0.2">
      <c r="A63" s="182"/>
      <c r="B63" s="187" t="s">
        <v>83</v>
      </c>
      <c r="C63" s="188" t="s">
        <v>84</v>
      </c>
      <c r="D63" s="189"/>
      <c r="E63" s="189"/>
      <c r="F63" s="195" t="s">
        <v>26</v>
      </c>
      <c r="G63" s="196"/>
      <c r="H63" s="196"/>
      <c r="I63" s="196">
        <f>'01 01 Pol'!G114</f>
        <v>0</v>
      </c>
      <c r="J63" s="193" t="str">
        <f>IF(I68=0,"",I63/I68*100)</f>
        <v/>
      </c>
    </row>
    <row r="64" spans="1:10" ht="36.75" customHeight="1" x14ac:dyDescent="0.2">
      <c r="A64" s="182"/>
      <c r="B64" s="187" t="s">
        <v>85</v>
      </c>
      <c r="C64" s="188" t="s">
        <v>86</v>
      </c>
      <c r="D64" s="189"/>
      <c r="E64" s="189"/>
      <c r="F64" s="195" t="s">
        <v>26</v>
      </c>
      <c r="G64" s="196"/>
      <c r="H64" s="196"/>
      <c r="I64" s="196">
        <f>'01 01 Pol'!G116</f>
        <v>0</v>
      </c>
      <c r="J64" s="193" t="str">
        <f>IF(I68=0,"",I64/I68*100)</f>
        <v/>
      </c>
    </row>
    <row r="65" spans="1:10" ht="36.75" customHeight="1" x14ac:dyDescent="0.2">
      <c r="A65" s="182"/>
      <c r="B65" s="187" t="s">
        <v>87</v>
      </c>
      <c r="C65" s="188" t="s">
        <v>88</v>
      </c>
      <c r="D65" s="189"/>
      <c r="E65" s="189"/>
      <c r="F65" s="195" t="s">
        <v>89</v>
      </c>
      <c r="G65" s="196"/>
      <c r="H65" s="196"/>
      <c r="I65" s="196">
        <f>'01 01 Pol'!G76</f>
        <v>0</v>
      </c>
      <c r="J65" s="193" t="str">
        <f>IF(I68=0,"",I65/I68*100)</f>
        <v/>
      </c>
    </row>
    <row r="66" spans="1:10" ht="36.75" customHeight="1" x14ac:dyDescent="0.2">
      <c r="A66" s="182"/>
      <c r="B66" s="187" t="s">
        <v>90</v>
      </c>
      <c r="C66" s="188" t="s">
        <v>27</v>
      </c>
      <c r="D66" s="189"/>
      <c r="E66" s="189"/>
      <c r="F66" s="195" t="s">
        <v>90</v>
      </c>
      <c r="G66" s="196"/>
      <c r="H66" s="196"/>
      <c r="I66" s="196">
        <f>'00 00 Naklady'!G8</f>
        <v>0</v>
      </c>
      <c r="J66" s="193" t="str">
        <f>IF(I68=0,"",I66/I68*100)</f>
        <v/>
      </c>
    </row>
    <row r="67" spans="1:10" ht="36.75" customHeight="1" x14ac:dyDescent="0.2">
      <c r="A67" s="182"/>
      <c r="B67" s="187" t="s">
        <v>91</v>
      </c>
      <c r="C67" s="188" t="s">
        <v>28</v>
      </c>
      <c r="D67" s="189"/>
      <c r="E67" s="189"/>
      <c r="F67" s="195" t="s">
        <v>91</v>
      </c>
      <c r="G67" s="196"/>
      <c r="H67" s="196"/>
      <c r="I67" s="196">
        <f>'00 00 Naklady'!G15</f>
        <v>0</v>
      </c>
      <c r="J67" s="193" t="str">
        <f>IF(I68=0,"",I67/I68*100)</f>
        <v/>
      </c>
    </row>
    <row r="68" spans="1:10" ht="25.5" customHeight="1" x14ac:dyDescent="0.2">
      <c r="A68" s="183"/>
      <c r="B68" s="190" t="s">
        <v>1</v>
      </c>
      <c r="C68" s="191"/>
      <c r="D68" s="192"/>
      <c r="E68" s="192"/>
      <c r="F68" s="197"/>
      <c r="G68" s="198"/>
      <c r="H68" s="198"/>
      <c r="I68" s="198">
        <f>SUM(I52:I67)</f>
        <v>0</v>
      </c>
      <c r="J68" s="194">
        <f>SUM(J52:J67)</f>
        <v>0</v>
      </c>
    </row>
    <row r="69" spans="1:10" x14ac:dyDescent="0.2">
      <c r="F69" s="135"/>
      <c r="G69" s="135"/>
      <c r="H69" s="135"/>
      <c r="I69" s="135"/>
      <c r="J69" s="136"/>
    </row>
    <row r="70" spans="1:10" x14ac:dyDescent="0.2">
      <c r="F70" s="135"/>
      <c r="G70" s="135"/>
      <c r="H70" s="135"/>
      <c r="I70" s="135"/>
      <c r="J70" s="136"/>
    </row>
    <row r="71" spans="1:10" x14ac:dyDescent="0.2">
      <c r="F71" s="135"/>
      <c r="G71" s="135"/>
      <c r="H71" s="135"/>
      <c r="I71" s="135"/>
      <c r="J71" s="136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92</v>
      </c>
      <c r="B1" s="200"/>
      <c r="C1" s="200"/>
      <c r="D1" s="200"/>
      <c r="E1" s="200"/>
      <c r="F1" s="200"/>
      <c r="G1" s="200"/>
      <c r="AG1" t="s">
        <v>93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94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95</v>
      </c>
      <c r="AG3" t="s">
        <v>96</v>
      </c>
    </row>
    <row r="4" spans="1:60" ht="24.95" customHeight="1" x14ac:dyDescent="0.2">
      <c r="A4" s="205" t="s">
        <v>9</v>
      </c>
      <c r="B4" s="206" t="s">
        <v>53</v>
      </c>
      <c r="C4" s="207" t="s">
        <v>54</v>
      </c>
      <c r="D4" s="208"/>
      <c r="E4" s="208"/>
      <c r="F4" s="208"/>
      <c r="G4" s="209"/>
      <c r="AG4" t="s">
        <v>97</v>
      </c>
    </row>
    <row r="5" spans="1:60" x14ac:dyDescent="0.2">
      <c r="D5" s="10"/>
    </row>
    <row r="6" spans="1:60" ht="38.25" x14ac:dyDescent="0.2">
      <c r="A6" s="211" t="s">
        <v>98</v>
      </c>
      <c r="B6" s="213" t="s">
        <v>99</v>
      </c>
      <c r="C6" s="213" t="s">
        <v>100</v>
      </c>
      <c r="D6" s="212" t="s">
        <v>101</v>
      </c>
      <c r="E6" s="211" t="s">
        <v>102</v>
      </c>
      <c r="F6" s="210" t="s">
        <v>103</v>
      </c>
      <c r="G6" s="211" t="s">
        <v>29</v>
      </c>
      <c r="H6" s="214" t="s">
        <v>30</v>
      </c>
      <c r="I6" s="214" t="s">
        <v>104</v>
      </c>
      <c r="J6" s="214" t="s">
        <v>31</v>
      </c>
      <c r="K6" s="214" t="s">
        <v>105</v>
      </c>
      <c r="L6" s="214" t="s">
        <v>106</v>
      </c>
      <c r="M6" s="214" t="s">
        <v>107</v>
      </c>
      <c r="N6" s="214" t="s">
        <v>108</v>
      </c>
      <c r="O6" s="214" t="s">
        <v>109</v>
      </c>
      <c r="P6" s="214" t="s">
        <v>110</v>
      </c>
      <c r="Q6" s="214" t="s">
        <v>111</v>
      </c>
      <c r="R6" s="214" t="s">
        <v>112</v>
      </c>
      <c r="S6" s="214" t="s">
        <v>113</v>
      </c>
      <c r="T6" s="214" t="s">
        <v>114</v>
      </c>
      <c r="U6" s="214" t="s">
        <v>115</v>
      </c>
      <c r="V6" s="214" t="s">
        <v>116</v>
      </c>
      <c r="W6" s="214" t="s">
        <v>117</v>
      </c>
      <c r="X6" s="214" t="s">
        <v>118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119</v>
      </c>
      <c r="B8" s="227" t="s">
        <v>90</v>
      </c>
      <c r="C8" s="242" t="s">
        <v>27</v>
      </c>
      <c r="D8" s="228"/>
      <c r="E8" s="229"/>
      <c r="F8" s="230"/>
      <c r="G8" s="230">
        <f>SUMIF(AG9:AG14,"&lt;&gt;NOR",G9:G14)</f>
        <v>0</v>
      </c>
      <c r="H8" s="230"/>
      <c r="I8" s="230">
        <f>SUM(I9:I14)</f>
        <v>0</v>
      </c>
      <c r="J8" s="230"/>
      <c r="K8" s="230">
        <f>SUM(K9:K14)</f>
        <v>0</v>
      </c>
      <c r="L8" s="230"/>
      <c r="M8" s="230">
        <f>SUM(M9:M14)</f>
        <v>0</v>
      </c>
      <c r="N8" s="230"/>
      <c r="O8" s="230">
        <f>SUM(O9:O14)</f>
        <v>0</v>
      </c>
      <c r="P8" s="230"/>
      <c r="Q8" s="230">
        <f>SUM(Q9:Q14)</f>
        <v>0</v>
      </c>
      <c r="R8" s="230"/>
      <c r="S8" s="230"/>
      <c r="T8" s="231"/>
      <c r="U8" s="225"/>
      <c r="V8" s="225">
        <f>SUM(V9:V14)</f>
        <v>0</v>
      </c>
      <c r="W8" s="225"/>
      <c r="X8" s="225"/>
      <c r="AG8" t="s">
        <v>120</v>
      </c>
    </row>
    <row r="9" spans="1:60" outlineLevel="1" x14ac:dyDescent="0.2">
      <c r="A9" s="232">
        <v>1</v>
      </c>
      <c r="B9" s="233" t="s">
        <v>121</v>
      </c>
      <c r="C9" s="243" t="s">
        <v>122</v>
      </c>
      <c r="D9" s="234" t="s">
        <v>123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124</v>
      </c>
      <c r="T9" s="238" t="s">
        <v>125</v>
      </c>
      <c r="U9" s="224">
        <v>0</v>
      </c>
      <c r="V9" s="224">
        <f>ROUND(E9*U9,2)</f>
        <v>0</v>
      </c>
      <c r="W9" s="224"/>
      <c r="X9" s="224" t="s">
        <v>126</v>
      </c>
      <c r="Y9" s="215"/>
      <c r="Z9" s="215"/>
      <c r="AA9" s="215"/>
      <c r="AB9" s="215"/>
      <c r="AC9" s="215"/>
      <c r="AD9" s="215"/>
      <c r="AE9" s="215"/>
      <c r="AF9" s="215"/>
      <c r="AG9" s="215" t="s">
        <v>127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44" t="s">
        <v>128</v>
      </c>
      <c r="D10" s="239"/>
      <c r="E10" s="239"/>
      <c r="F10" s="239"/>
      <c r="G10" s="239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129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32">
        <v>2</v>
      </c>
      <c r="B11" s="233" t="s">
        <v>130</v>
      </c>
      <c r="C11" s="243" t="s">
        <v>131</v>
      </c>
      <c r="D11" s="234" t="s">
        <v>123</v>
      </c>
      <c r="E11" s="235">
        <v>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15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/>
      <c r="S11" s="237" t="s">
        <v>124</v>
      </c>
      <c r="T11" s="238" t="s">
        <v>125</v>
      </c>
      <c r="U11" s="224">
        <v>0</v>
      </c>
      <c r="V11" s="224">
        <f>ROUND(E11*U11,2)</f>
        <v>0</v>
      </c>
      <c r="W11" s="224"/>
      <c r="X11" s="224" t="s">
        <v>126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127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33.75" outlineLevel="1" x14ac:dyDescent="0.2">
      <c r="A12" s="222"/>
      <c r="B12" s="223"/>
      <c r="C12" s="244" t="s">
        <v>132</v>
      </c>
      <c r="D12" s="239"/>
      <c r="E12" s="239"/>
      <c r="F12" s="239"/>
      <c r="G12" s="239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5"/>
      <c r="Z12" s="215"/>
      <c r="AA12" s="215"/>
      <c r="AB12" s="215"/>
      <c r="AC12" s="215"/>
      <c r="AD12" s="215"/>
      <c r="AE12" s="215"/>
      <c r="AF12" s="215"/>
      <c r="AG12" s="215" t="s">
        <v>129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40" t="str">
        <f>C12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32">
        <v>3</v>
      </c>
      <c r="B13" s="233" t="s">
        <v>133</v>
      </c>
      <c r="C13" s="243" t="s">
        <v>134</v>
      </c>
      <c r="D13" s="234" t="s">
        <v>123</v>
      </c>
      <c r="E13" s="235">
        <v>1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15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/>
      <c r="S13" s="237" t="s">
        <v>124</v>
      </c>
      <c r="T13" s="238" t="s">
        <v>125</v>
      </c>
      <c r="U13" s="224">
        <v>0</v>
      </c>
      <c r="V13" s="224">
        <f>ROUND(E13*U13,2)</f>
        <v>0</v>
      </c>
      <c r="W13" s="224"/>
      <c r="X13" s="224" t="s">
        <v>126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127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22"/>
      <c r="B14" s="223"/>
      <c r="C14" s="244" t="s">
        <v>135</v>
      </c>
      <c r="D14" s="239"/>
      <c r="E14" s="239"/>
      <c r="F14" s="239"/>
      <c r="G14" s="239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129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40" t="str">
        <f>C14</f>
        <v>Náklady zhotovitele, související s prováděním zkoušek a revizí předepsaných technickými normami nebo objednatelem a které jsou pro provedení díla nezbytné.</v>
      </c>
      <c r="BB14" s="215"/>
      <c r="BC14" s="215"/>
      <c r="BD14" s="215"/>
      <c r="BE14" s="215"/>
      <c r="BF14" s="215"/>
      <c r="BG14" s="215"/>
      <c r="BH14" s="215"/>
    </row>
    <row r="15" spans="1:60" x14ac:dyDescent="0.2">
      <c r="A15" s="226" t="s">
        <v>119</v>
      </c>
      <c r="B15" s="227" t="s">
        <v>91</v>
      </c>
      <c r="C15" s="242" t="s">
        <v>28</v>
      </c>
      <c r="D15" s="228"/>
      <c r="E15" s="229"/>
      <c r="F15" s="230"/>
      <c r="G15" s="230">
        <f>SUMIF(AG16:AG21,"&lt;&gt;NOR",G16:G21)</f>
        <v>0</v>
      </c>
      <c r="H15" s="230"/>
      <c r="I15" s="230">
        <f>SUM(I16:I21)</f>
        <v>0</v>
      </c>
      <c r="J15" s="230"/>
      <c r="K15" s="230">
        <f>SUM(K16:K21)</f>
        <v>0</v>
      </c>
      <c r="L15" s="230"/>
      <c r="M15" s="230">
        <f>SUM(M16:M21)</f>
        <v>0</v>
      </c>
      <c r="N15" s="230"/>
      <c r="O15" s="230">
        <f>SUM(O16:O21)</f>
        <v>0</v>
      </c>
      <c r="P15" s="230"/>
      <c r="Q15" s="230">
        <f>SUM(Q16:Q21)</f>
        <v>0</v>
      </c>
      <c r="R15" s="230"/>
      <c r="S15" s="230"/>
      <c r="T15" s="231"/>
      <c r="U15" s="225"/>
      <c r="V15" s="225">
        <f>SUM(V16:V21)</f>
        <v>0</v>
      </c>
      <c r="W15" s="225"/>
      <c r="X15" s="225"/>
      <c r="AG15" t="s">
        <v>120</v>
      </c>
    </row>
    <row r="16" spans="1:60" outlineLevel="1" x14ac:dyDescent="0.2">
      <c r="A16" s="232">
        <v>4</v>
      </c>
      <c r="B16" s="233" t="s">
        <v>136</v>
      </c>
      <c r="C16" s="243" t="s">
        <v>137</v>
      </c>
      <c r="D16" s="234" t="s">
        <v>123</v>
      </c>
      <c r="E16" s="235">
        <v>1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15</v>
      </c>
      <c r="M16" s="237">
        <f>G16*(1+L16/100)</f>
        <v>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7"/>
      <c r="S16" s="237" t="s">
        <v>124</v>
      </c>
      <c r="T16" s="238" t="s">
        <v>125</v>
      </c>
      <c r="U16" s="224">
        <v>0</v>
      </c>
      <c r="V16" s="224">
        <f>ROUND(E16*U16,2)</f>
        <v>0</v>
      </c>
      <c r="W16" s="224"/>
      <c r="X16" s="224" t="s">
        <v>126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127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 x14ac:dyDescent="0.2">
      <c r="A17" s="222"/>
      <c r="B17" s="223"/>
      <c r="C17" s="244" t="s">
        <v>138</v>
      </c>
      <c r="D17" s="239"/>
      <c r="E17" s="239"/>
      <c r="F17" s="239"/>
      <c r="G17" s="239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129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40" t="str">
        <f>C17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32">
        <v>5</v>
      </c>
      <c r="B18" s="233" t="s">
        <v>139</v>
      </c>
      <c r="C18" s="243" t="s">
        <v>140</v>
      </c>
      <c r="D18" s="234" t="s">
        <v>123</v>
      </c>
      <c r="E18" s="235">
        <v>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15</v>
      </c>
      <c r="M18" s="237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7"/>
      <c r="S18" s="237" t="s">
        <v>124</v>
      </c>
      <c r="T18" s="238" t="s">
        <v>125</v>
      </c>
      <c r="U18" s="224">
        <v>0</v>
      </c>
      <c r="V18" s="224">
        <f>ROUND(E18*U18,2)</f>
        <v>0</v>
      </c>
      <c r="W18" s="224"/>
      <c r="X18" s="224" t="s">
        <v>126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127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44" t="s">
        <v>141</v>
      </c>
      <c r="D19" s="239"/>
      <c r="E19" s="239"/>
      <c r="F19" s="239"/>
      <c r="G19" s="239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129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40" t="str">
        <f>C19</f>
        <v>Náklady zhotovitele na účast na zkušebním provozu včetně všech rizik vyplývajících z nutnosti zásahu či úprav zkoušeného zařízení.</v>
      </c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2">
        <v>6</v>
      </c>
      <c r="B20" s="233" t="s">
        <v>142</v>
      </c>
      <c r="C20" s="243" t="s">
        <v>143</v>
      </c>
      <c r="D20" s="234" t="s">
        <v>123</v>
      </c>
      <c r="E20" s="235">
        <v>1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15</v>
      </c>
      <c r="M20" s="237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7"/>
      <c r="S20" s="237" t="s">
        <v>124</v>
      </c>
      <c r="T20" s="238" t="s">
        <v>125</v>
      </c>
      <c r="U20" s="224">
        <v>0</v>
      </c>
      <c r="V20" s="224">
        <f>ROUND(E20*U20,2)</f>
        <v>0</v>
      </c>
      <c r="W20" s="224"/>
      <c r="X20" s="224" t="s">
        <v>126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127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22"/>
      <c r="B21" s="223"/>
      <c r="C21" s="244" t="s">
        <v>144</v>
      </c>
      <c r="D21" s="239"/>
      <c r="E21" s="239"/>
      <c r="F21" s="239"/>
      <c r="G21" s="239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129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40" t="str">
        <f>C21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21" s="215"/>
      <c r="BC21" s="215"/>
      <c r="BD21" s="215"/>
      <c r="BE21" s="215"/>
      <c r="BF21" s="215"/>
      <c r="BG21" s="215"/>
      <c r="BH21" s="215"/>
    </row>
    <row r="22" spans="1:60" x14ac:dyDescent="0.2">
      <c r="A22" s="3"/>
      <c r="B22" s="4"/>
      <c r="C22" s="245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106</v>
      </c>
    </row>
    <row r="23" spans="1:60" x14ac:dyDescent="0.2">
      <c r="A23" s="218"/>
      <c r="B23" s="219" t="s">
        <v>29</v>
      </c>
      <c r="C23" s="246"/>
      <c r="D23" s="220"/>
      <c r="E23" s="221"/>
      <c r="F23" s="221"/>
      <c r="G23" s="241">
        <f>G8+G15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145</v>
      </c>
    </row>
    <row r="24" spans="1:60" x14ac:dyDescent="0.2">
      <c r="C24" s="247"/>
      <c r="D24" s="10"/>
      <c r="AG24" t="s">
        <v>146</v>
      </c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0">
    <mergeCell ref="C14:G14"/>
    <mergeCell ref="C17:G17"/>
    <mergeCell ref="C19:G19"/>
    <mergeCell ref="C21:G21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92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147</v>
      </c>
      <c r="B1" s="200"/>
      <c r="C1" s="200"/>
      <c r="D1" s="200"/>
      <c r="E1" s="200"/>
      <c r="F1" s="200"/>
      <c r="G1" s="200"/>
      <c r="AG1" t="s">
        <v>93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94</v>
      </c>
    </row>
    <row r="3" spans="1:60" ht="24.95" customHeight="1" x14ac:dyDescent="0.2">
      <c r="A3" s="201" t="s">
        <v>8</v>
      </c>
      <c r="B3" s="49" t="s">
        <v>56</v>
      </c>
      <c r="C3" s="204" t="s">
        <v>44</v>
      </c>
      <c r="D3" s="202"/>
      <c r="E3" s="202"/>
      <c r="F3" s="202"/>
      <c r="G3" s="203"/>
      <c r="AC3" s="180" t="s">
        <v>94</v>
      </c>
      <c r="AG3" t="s">
        <v>96</v>
      </c>
    </row>
    <row r="4" spans="1:60" ht="24.95" customHeight="1" x14ac:dyDescent="0.2">
      <c r="A4" s="205" t="s">
        <v>9</v>
      </c>
      <c r="B4" s="206" t="s">
        <v>56</v>
      </c>
      <c r="C4" s="207" t="s">
        <v>44</v>
      </c>
      <c r="D4" s="208"/>
      <c r="E4" s="208"/>
      <c r="F4" s="208"/>
      <c r="G4" s="209"/>
      <c r="AG4" t="s">
        <v>97</v>
      </c>
    </row>
    <row r="5" spans="1:60" x14ac:dyDescent="0.2">
      <c r="D5" s="10"/>
    </row>
    <row r="6" spans="1:60" ht="38.25" x14ac:dyDescent="0.2">
      <c r="A6" s="211" t="s">
        <v>98</v>
      </c>
      <c r="B6" s="213" t="s">
        <v>99</v>
      </c>
      <c r="C6" s="213" t="s">
        <v>100</v>
      </c>
      <c r="D6" s="212" t="s">
        <v>101</v>
      </c>
      <c r="E6" s="211" t="s">
        <v>102</v>
      </c>
      <c r="F6" s="210" t="s">
        <v>103</v>
      </c>
      <c r="G6" s="211" t="s">
        <v>29</v>
      </c>
      <c r="H6" s="214" t="s">
        <v>30</v>
      </c>
      <c r="I6" s="214" t="s">
        <v>104</v>
      </c>
      <c r="J6" s="214" t="s">
        <v>31</v>
      </c>
      <c r="K6" s="214" t="s">
        <v>105</v>
      </c>
      <c r="L6" s="214" t="s">
        <v>106</v>
      </c>
      <c r="M6" s="214" t="s">
        <v>107</v>
      </c>
      <c r="N6" s="214" t="s">
        <v>108</v>
      </c>
      <c r="O6" s="214" t="s">
        <v>109</v>
      </c>
      <c r="P6" s="214" t="s">
        <v>110</v>
      </c>
      <c r="Q6" s="214" t="s">
        <v>111</v>
      </c>
      <c r="R6" s="214" t="s">
        <v>112</v>
      </c>
      <c r="S6" s="214" t="s">
        <v>113</v>
      </c>
      <c r="T6" s="214" t="s">
        <v>114</v>
      </c>
      <c r="U6" s="214" t="s">
        <v>115</v>
      </c>
      <c r="V6" s="214" t="s">
        <v>116</v>
      </c>
      <c r="W6" s="214" t="s">
        <v>117</v>
      </c>
      <c r="X6" s="214" t="s">
        <v>118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119</v>
      </c>
      <c r="B8" s="227" t="s">
        <v>61</v>
      </c>
      <c r="C8" s="242" t="s">
        <v>62</v>
      </c>
      <c r="D8" s="228"/>
      <c r="E8" s="229"/>
      <c r="F8" s="230"/>
      <c r="G8" s="230">
        <f>SUMIF(AG9:AG9,"&lt;&gt;NOR",G9:G9)</f>
        <v>0</v>
      </c>
      <c r="H8" s="230"/>
      <c r="I8" s="230">
        <f>SUM(I9:I9)</f>
        <v>0</v>
      </c>
      <c r="J8" s="230"/>
      <c r="K8" s="230">
        <f>SUM(K9:K9)</f>
        <v>0</v>
      </c>
      <c r="L8" s="230"/>
      <c r="M8" s="230">
        <f>SUM(M9:M9)</f>
        <v>0</v>
      </c>
      <c r="N8" s="230"/>
      <c r="O8" s="230">
        <f>SUM(O9:O9)</f>
        <v>0</v>
      </c>
      <c r="P8" s="230"/>
      <c r="Q8" s="230">
        <f>SUM(Q9:Q9)</f>
        <v>0</v>
      </c>
      <c r="R8" s="230"/>
      <c r="S8" s="230"/>
      <c r="T8" s="231"/>
      <c r="U8" s="225"/>
      <c r="V8" s="225">
        <f>SUM(V9:V9)</f>
        <v>0</v>
      </c>
      <c r="W8" s="225"/>
      <c r="X8" s="225"/>
      <c r="AG8" t="s">
        <v>120</v>
      </c>
    </row>
    <row r="9" spans="1:60" ht="22.5" outlineLevel="1" x14ac:dyDescent="0.2">
      <c r="A9" s="250">
        <v>1</v>
      </c>
      <c r="B9" s="251" t="s">
        <v>148</v>
      </c>
      <c r="C9" s="258" t="s">
        <v>149</v>
      </c>
      <c r="D9" s="252" t="s">
        <v>150</v>
      </c>
      <c r="E9" s="253">
        <v>1</v>
      </c>
      <c r="F9" s="254"/>
      <c r="G9" s="255">
        <f>ROUND(E9*F9,2)</f>
        <v>0</v>
      </c>
      <c r="H9" s="254"/>
      <c r="I9" s="255">
        <f>ROUND(E9*H9,2)</f>
        <v>0</v>
      </c>
      <c r="J9" s="254"/>
      <c r="K9" s="255">
        <f>ROUND(E9*J9,2)</f>
        <v>0</v>
      </c>
      <c r="L9" s="255">
        <v>15</v>
      </c>
      <c r="M9" s="255">
        <f>G9*(1+L9/100)</f>
        <v>0</v>
      </c>
      <c r="N9" s="255">
        <v>0</v>
      </c>
      <c r="O9" s="255">
        <f>ROUND(E9*N9,2)</f>
        <v>0</v>
      </c>
      <c r="P9" s="255">
        <v>0</v>
      </c>
      <c r="Q9" s="255">
        <f>ROUND(E9*P9,2)</f>
        <v>0</v>
      </c>
      <c r="R9" s="255"/>
      <c r="S9" s="255" t="s">
        <v>151</v>
      </c>
      <c r="T9" s="256" t="s">
        <v>125</v>
      </c>
      <c r="U9" s="224">
        <v>0</v>
      </c>
      <c r="V9" s="224">
        <f>ROUND(E9*U9,2)</f>
        <v>0</v>
      </c>
      <c r="W9" s="224"/>
      <c r="X9" s="224" t="s">
        <v>152</v>
      </c>
      <c r="Y9" s="215"/>
      <c r="Z9" s="215"/>
      <c r="AA9" s="215"/>
      <c r="AB9" s="215"/>
      <c r="AC9" s="215"/>
      <c r="AD9" s="215"/>
      <c r="AE9" s="215"/>
      <c r="AF9" s="215"/>
      <c r="AG9" s="215" t="s">
        <v>153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x14ac:dyDescent="0.2">
      <c r="A10" s="226" t="s">
        <v>119</v>
      </c>
      <c r="B10" s="227" t="s">
        <v>63</v>
      </c>
      <c r="C10" s="242" t="s">
        <v>64</v>
      </c>
      <c r="D10" s="228"/>
      <c r="E10" s="229"/>
      <c r="F10" s="230"/>
      <c r="G10" s="230">
        <f>SUMIF(AG11:AG41,"&lt;&gt;NOR",G11:G41)</f>
        <v>0</v>
      </c>
      <c r="H10" s="230"/>
      <c r="I10" s="230">
        <f>SUM(I11:I41)</f>
        <v>0</v>
      </c>
      <c r="J10" s="230"/>
      <c r="K10" s="230">
        <f>SUM(K11:K41)</f>
        <v>0</v>
      </c>
      <c r="L10" s="230"/>
      <c r="M10" s="230">
        <f>SUM(M11:M41)</f>
        <v>0</v>
      </c>
      <c r="N10" s="230"/>
      <c r="O10" s="230">
        <f>SUM(O11:O41)</f>
        <v>6.41</v>
      </c>
      <c r="P10" s="230"/>
      <c r="Q10" s="230">
        <f>SUM(Q11:Q41)</f>
        <v>0</v>
      </c>
      <c r="R10" s="230"/>
      <c r="S10" s="230"/>
      <c r="T10" s="231"/>
      <c r="U10" s="225"/>
      <c r="V10" s="225">
        <f>SUM(V11:V41)</f>
        <v>195.78</v>
      </c>
      <c r="W10" s="225"/>
      <c r="X10" s="225"/>
      <c r="AG10" t="s">
        <v>120</v>
      </c>
    </row>
    <row r="11" spans="1:60" ht="22.5" outlineLevel="1" x14ac:dyDescent="0.2">
      <c r="A11" s="232">
        <v>2</v>
      </c>
      <c r="B11" s="233" t="s">
        <v>154</v>
      </c>
      <c r="C11" s="243" t="s">
        <v>155</v>
      </c>
      <c r="D11" s="234" t="s">
        <v>156</v>
      </c>
      <c r="E11" s="235">
        <v>28.830500000000001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15</v>
      </c>
      <c r="M11" s="237">
        <f>G11*(1+L11/100)</f>
        <v>0</v>
      </c>
      <c r="N11" s="237">
        <v>5.1229999999999998E-2</v>
      </c>
      <c r="O11" s="237">
        <f>ROUND(E11*N11,2)</f>
        <v>1.48</v>
      </c>
      <c r="P11" s="237">
        <v>0</v>
      </c>
      <c r="Q11" s="237">
        <f>ROUND(E11*P11,2)</f>
        <v>0</v>
      </c>
      <c r="R11" s="237" t="s">
        <v>157</v>
      </c>
      <c r="S11" s="237" t="s">
        <v>124</v>
      </c>
      <c r="T11" s="238" t="s">
        <v>124</v>
      </c>
      <c r="U11" s="224">
        <v>0.90800000000000003</v>
      </c>
      <c r="V11" s="224">
        <f>ROUND(E11*U11,2)</f>
        <v>26.18</v>
      </c>
      <c r="W11" s="224"/>
      <c r="X11" s="224" t="s">
        <v>152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158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22"/>
      <c r="B12" s="223"/>
      <c r="C12" s="259" t="s">
        <v>159</v>
      </c>
      <c r="D12" s="257"/>
      <c r="E12" s="257"/>
      <c r="F12" s="257"/>
      <c r="G12" s="257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5"/>
      <c r="Z12" s="215"/>
      <c r="AA12" s="215"/>
      <c r="AB12" s="215"/>
      <c r="AC12" s="215"/>
      <c r="AD12" s="215"/>
      <c r="AE12" s="215"/>
      <c r="AF12" s="215"/>
      <c r="AG12" s="215" t="s">
        <v>160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60" t="s">
        <v>161</v>
      </c>
      <c r="D13" s="248"/>
      <c r="E13" s="249">
        <v>28.830500000000001</v>
      </c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162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33.75" outlineLevel="1" x14ac:dyDescent="0.2">
      <c r="A14" s="232">
        <v>3</v>
      </c>
      <c r="B14" s="233" t="s">
        <v>163</v>
      </c>
      <c r="C14" s="243" t="s">
        <v>164</v>
      </c>
      <c r="D14" s="234" t="s">
        <v>156</v>
      </c>
      <c r="E14" s="235">
        <v>192.5943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15</v>
      </c>
      <c r="M14" s="237">
        <f>G14*(1+L14/100)</f>
        <v>0</v>
      </c>
      <c r="N14" s="237">
        <v>4.1200000000000004E-3</v>
      </c>
      <c r="O14" s="237">
        <f>ROUND(E14*N14,2)</f>
        <v>0.79</v>
      </c>
      <c r="P14" s="237">
        <v>0</v>
      </c>
      <c r="Q14" s="237">
        <f>ROUND(E14*P14,2)</f>
        <v>0</v>
      </c>
      <c r="R14" s="237" t="s">
        <v>165</v>
      </c>
      <c r="S14" s="237" t="s">
        <v>124</v>
      </c>
      <c r="T14" s="238" t="s">
        <v>124</v>
      </c>
      <c r="U14" s="224">
        <v>0.19350999999999999</v>
      </c>
      <c r="V14" s="224">
        <f>ROUND(E14*U14,2)</f>
        <v>37.270000000000003</v>
      </c>
      <c r="W14" s="224"/>
      <c r="X14" s="224" t="s">
        <v>152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158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22"/>
      <c r="B15" s="223"/>
      <c r="C15" s="244" t="s">
        <v>166</v>
      </c>
      <c r="D15" s="239"/>
      <c r="E15" s="239"/>
      <c r="F15" s="239"/>
      <c r="G15" s="239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129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60" t="s">
        <v>167</v>
      </c>
      <c r="D16" s="248"/>
      <c r="E16" s="249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162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22"/>
      <c r="B17" s="223"/>
      <c r="C17" s="260" t="s">
        <v>168</v>
      </c>
      <c r="D17" s="248"/>
      <c r="E17" s="249">
        <v>20.1709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162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22"/>
      <c r="B18" s="223"/>
      <c r="C18" s="260" t="s">
        <v>169</v>
      </c>
      <c r="D18" s="248"/>
      <c r="E18" s="249">
        <v>16.077400000000001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162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60" t="s">
        <v>170</v>
      </c>
      <c r="D19" s="248"/>
      <c r="E19" s="249">
        <v>15.3894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162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22"/>
      <c r="B20" s="223"/>
      <c r="C20" s="260" t="s">
        <v>171</v>
      </c>
      <c r="D20" s="248"/>
      <c r="E20" s="249">
        <v>24.7346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162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22"/>
      <c r="B21" s="223"/>
      <c r="C21" s="260" t="s">
        <v>172</v>
      </c>
      <c r="D21" s="248"/>
      <c r="E21" s="249">
        <v>21.895600000000002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162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60" t="s">
        <v>173</v>
      </c>
      <c r="D22" s="248"/>
      <c r="E22" s="249">
        <v>18.880600000000001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5"/>
      <c r="Z22" s="215"/>
      <c r="AA22" s="215"/>
      <c r="AB22" s="215"/>
      <c r="AC22" s="215"/>
      <c r="AD22" s="215"/>
      <c r="AE22" s="215"/>
      <c r="AF22" s="215"/>
      <c r="AG22" s="215" t="s">
        <v>162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22"/>
      <c r="B23" s="223"/>
      <c r="C23" s="260" t="s">
        <v>174</v>
      </c>
      <c r="D23" s="248"/>
      <c r="E23" s="249">
        <v>18.880600000000001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162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60" t="s">
        <v>175</v>
      </c>
      <c r="D24" s="248"/>
      <c r="E24" s="249">
        <v>21.895600000000002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162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22"/>
      <c r="B25" s="223"/>
      <c r="C25" s="260" t="s">
        <v>176</v>
      </c>
      <c r="D25" s="248"/>
      <c r="E25" s="249">
        <v>20.1616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5"/>
      <c r="Z25" s="215"/>
      <c r="AA25" s="215"/>
      <c r="AB25" s="215"/>
      <c r="AC25" s="215"/>
      <c r="AD25" s="215"/>
      <c r="AE25" s="215"/>
      <c r="AF25" s="215"/>
      <c r="AG25" s="215" t="s">
        <v>162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60" t="s">
        <v>177</v>
      </c>
      <c r="D26" s="248"/>
      <c r="E26" s="249">
        <v>14.507999999999999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162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1" x14ac:dyDescent="0.2">
      <c r="A27" s="232">
        <v>4</v>
      </c>
      <c r="B27" s="233" t="s">
        <v>178</v>
      </c>
      <c r="C27" s="243" t="s">
        <v>179</v>
      </c>
      <c r="D27" s="234" t="s">
        <v>156</v>
      </c>
      <c r="E27" s="235">
        <v>551.52829999999994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15</v>
      </c>
      <c r="M27" s="237">
        <f>G27*(1+L27/100)</f>
        <v>0</v>
      </c>
      <c r="N27" s="237">
        <v>3.5500000000000002E-3</v>
      </c>
      <c r="O27" s="237">
        <f>ROUND(E27*N27,2)</f>
        <v>1.96</v>
      </c>
      <c r="P27" s="237">
        <v>0</v>
      </c>
      <c r="Q27" s="237">
        <f>ROUND(E27*P27,2)</f>
        <v>0</v>
      </c>
      <c r="R27" s="237" t="s">
        <v>165</v>
      </c>
      <c r="S27" s="237" t="s">
        <v>124</v>
      </c>
      <c r="T27" s="238" t="s">
        <v>124</v>
      </c>
      <c r="U27" s="224">
        <v>0.17016000000000001</v>
      </c>
      <c r="V27" s="224">
        <f>ROUND(E27*U27,2)</f>
        <v>93.85</v>
      </c>
      <c r="W27" s="224"/>
      <c r="X27" s="224" t="s">
        <v>152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158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22"/>
      <c r="B28" s="223"/>
      <c r="C28" s="260" t="s">
        <v>180</v>
      </c>
      <c r="D28" s="248"/>
      <c r="E28" s="249">
        <v>72.291600000000003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162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22"/>
      <c r="B29" s="223"/>
      <c r="C29" s="260" t="s">
        <v>181</v>
      </c>
      <c r="D29" s="248"/>
      <c r="E29" s="249">
        <v>44.6282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162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60" t="s">
        <v>182</v>
      </c>
      <c r="D30" s="248"/>
      <c r="E30" s="249">
        <v>41.522599999999997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162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22"/>
      <c r="B31" s="223"/>
      <c r="C31" s="260" t="s">
        <v>183</v>
      </c>
      <c r="D31" s="248"/>
      <c r="E31" s="249">
        <v>82.776399999999995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5"/>
      <c r="Z31" s="215"/>
      <c r="AA31" s="215"/>
      <c r="AB31" s="215"/>
      <c r="AC31" s="215"/>
      <c r="AD31" s="215"/>
      <c r="AE31" s="215"/>
      <c r="AF31" s="215"/>
      <c r="AG31" s="215" t="s">
        <v>162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60" t="s">
        <v>184</v>
      </c>
      <c r="D32" s="248"/>
      <c r="E32" s="249">
        <v>73.524000000000001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162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22"/>
      <c r="B33" s="223"/>
      <c r="C33" s="260" t="s">
        <v>185</v>
      </c>
      <c r="D33" s="248"/>
      <c r="E33" s="249">
        <v>60.258000000000003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162</v>
      </c>
      <c r="AH33" s="215">
        <v>0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22"/>
      <c r="B34" s="223"/>
      <c r="C34" s="260" t="s">
        <v>186</v>
      </c>
      <c r="D34" s="248"/>
      <c r="E34" s="249">
        <v>60.075400000000002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5"/>
      <c r="Z34" s="215"/>
      <c r="AA34" s="215"/>
      <c r="AB34" s="215"/>
      <c r="AC34" s="215"/>
      <c r="AD34" s="215"/>
      <c r="AE34" s="215"/>
      <c r="AF34" s="215"/>
      <c r="AG34" s="215" t="s">
        <v>162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60" t="s">
        <v>187</v>
      </c>
      <c r="D35" s="248"/>
      <c r="E35" s="249">
        <v>73.9696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162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22"/>
      <c r="B36" s="223"/>
      <c r="C36" s="260" t="s">
        <v>188</v>
      </c>
      <c r="D36" s="248"/>
      <c r="E36" s="249">
        <v>73.746799999999993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5"/>
      <c r="Z36" s="215"/>
      <c r="AA36" s="215"/>
      <c r="AB36" s="215"/>
      <c r="AC36" s="215"/>
      <c r="AD36" s="215"/>
      <c r="AE36" s="215"/>
      <c r="AF36" s="215"/>
      <c r="AG36" s="215" t="s">
        <v>162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/>
      <c r="B37" s="223"/>
      <c r="C37" s="260" t="s">
        <v>189</v>
      </c>
      <c r="D37" s="248"/>
      <c r="E37" s="249">
        <v>32.503799999999998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162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60" t="s">
        <v>190</v>
      </c>
      <c r="D38" s="248"/>
      <c r="E38" s="249">
        <v>-63.768099999999997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162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32">
        <v>5</v>
      </c>
      <c r="B39" s="233" t="s">
        <v>191</v>
      </c>
      <c r="C39" s="243" t="s">
        <v>192</v>
      </c>
      <c r="D39" s="234" t="s">
        <v>156</v>
      </c>
      <c r="E39" s="235">
        <v>45.813099999999999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15</v>
      </c>
      <c r="M39" s="237">
        <f>G39*(1+L39/100)</f>
        <v>0</v>
      </c>
      <c r="N39" s="237">
        <v>4.7660000000000001E-2</v>
      </c>
      <c r="O39" s="237">
        <f>ROUND(E39*N39,2)</f>
        <v>2.1800000000000002</v>
      </c>
      <c r="P39" s="237">
        <v>0</v>
      </c>
      <c r="Q39" s="237">
        <f>ROUND(E39*P39,2)</f>
        <v>0</v>
      </c>
      <c r="R39" s="237" t="s">
        <v>157</v>
      </c>
      <c r="S39" s="237" t="s">
        <v>124</v>
      </c>
      <c r="T39" s="238" t="s">
        <v>124</v>
      </c>
      <c r="U39" s="224">
        <v>0.84</v>
      </c>
      <c r="V39" s="224">
        <f>ROUND(E39*U39,2)</f>
        <v>38.479999999999997</v>
      </c>
      <c r="W39" s="224"/>
      <c r="X39" s="224" t="s">
        <v>152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158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22"/>
      <c r="B40" s="223"/>
      <c r="C40" s="260" t="s">
        <v>193</v>
      </c>
      <c r="D40" s="248"/>
      <c r="E40" s="249">
        <v>48.759599999999999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162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60" t="s">
        <v>194</v>
      </c>
      <c r="D41" s="248"/>
      <c r="E41" s="249">
        <v>-2.9464999999999999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162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x14ac:dyDescent="0.2">
      <c r="A42" s="226" t="s">
        <v>119</v>
      </c>
      <c r="B42" s="227" t="s">
        <v>65</v>
      </c>
      <c r="C42" s="242" t="s">
        <v>66</v>
      </c>
      <c r="D42" s="228"/>
      <c r="E42" s="229"/>
      <c r="F42" s="230"/>
      <c r="G42" s="230">
        <f>SUMIF(AG43:AG47,"&lt;&gt;NOR",G43:G47)</f>
        <v>0</v>
      </c>
      <c r="H42" s="230"/>
      <c r="I42" s="230">
        <f>SUM(I43:I47)</f>
        <v>0</v>
      </c>
      <c r="J42" s="230"/>
      <c r="K42" s="230">
        <f>SUM(K43:K47)</f>
        <v>0</v>
      </c>
      <c r="L42" s="230"/>
      <c r="M42" s="230">
        <f>SUM(M43:M47)</f>
        <v>0</v>
      </c>
      <c r="N42" s="230"/>
      <c r="O42" s="230">
        <f>SUM(O43:O47)</f>
        <v>0.45999999999999996</v>
      </c>
      <c r="P42" s="230"/>
      <c r="Q42" s="230">
        <f>SUM(Q43:Q47)</f>
        <v>0</v>
      </c>
      <c r="R42" s="230"/>
      <c r="S42" s="230"/>
      <c r="T42" s="231"/>
      <c r="U42" s="225"/>
      <c r="V42" s="225">
        <f>SUM(V43:V47)</f>
        <v>0.4</v>
      </c>
      <c r="W42" s="225"/>
      <c r="X42" s="225"/>
      <c r="AG42" t="s">
        <v>120</v>
      </c>
    </row>
    <row r="43" spans="1:60" ht="22.5" outlineLevel="1" x14ac:dyDescent="0.2">
      <c r="A43" s="232">
        <v>6</v>
      </c>
      <c r="B43" s="233" t="s">
        <v>195</v>
      </c>
      <c r="C43" s="243" t="s">
        <v>196</v>
      </c>
      <c r="D43" s="234" t="s">
        <v>197</v>
      </c>
      <c r="E43" s="235">
        <v>2.64E-2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15</v>
      </c>
      <c r="M43" s="237">
        <f>G43*(1+L43/100)</f>
        <v>0</v>
      </c>
      <c r="N43" s="237">
        <v>1.0662499999999999</v>
      </c>
      <c r="O43" s="237">
        <f>ROUND(E43*N43,2)</f>
        <v>0.03</v>
      </c>
      <c r="P43" s="237">
        <v>0</v>
      </c>
      <c r="Q43" s="237">
        <f>ROUND(E43*P43,2)</f>
        <v>0</v>
      </c>
      <c r="R43" s="237" t="s">
        <v>157</v>
      </c>
      <c r="S43" s="237" t="s">
        <v>124</v>
      </c>
      <c r="T43" s="238" t="s">
        <v>124</v>
      </c>
      <c r="U43" s="224">
        <v>15.231</v>
      </c>
      <c r="V43" s="224">
        <f>ROUND(E43*U43,2)</f>
        <v>0.4</v>
      </c>
      <c r="W43" s="224"/>
      <c r="X43" s="224" t="s">
        <v>152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158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59" t="s">
        <v>198</v>
      </c>
      <c r="D44" s="257"/>
      <c r="E44" s="257"/>
      <c r="F44" s="257"/>
      <c r="G44" s="257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160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60" t="s">
        <v>199</v>
      </c>
      <c r="D45" s="248"/>
      <c r="E45" s="249">
        <v>2.64E-2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162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32">
        <v>7</v>
      </c>
      <c r="B46" s="233" t="s">
        <v>200</v>
      </c>
      <c r="C46" s="243" t="s">
        <v>201</v>
      </c>
      <c r="D46" s="234" t="s">
        <v>202</v>
      </c>
      <c r="E46" s="235">
        <v>0.16669999999999999</v>
      </c>
      <c r="F46" s="236"/>
      <c r="G46" s="237">
        <f>ROUND(E46*F46,2)</f>
        <v>0</v>
      </c>
      <c r="H46" s="236"/>
      <c r="I46" s="237">
        <f>ROUND(E46*H46,2)</f>
        <v>0</v>
      </c>
      <c r="J46" s="236"/>
      <c r="K46" s="237">
        <f>ROUND(E46*J46,2)</f>
        <v>0</v>
      </c>
      <c r="L46" s="237">
        <v>15</v>
      </c>
      <c r="M46" s="237">
        <f>G46*(1+L46/100)</f>
        <v>0</v>
      </c>
      <c r="N46" s="237">
        <v>2.5499999999999998</v>
      </c>
      <c r="O46" s="237">
        <f>ROUND(E46*N46,2)</f>
        <v>0.43</v>
      </c>
      <c r="P46" s="237">
        <v>0</v>
      </c>
      <c r="Q46" s="237">
        <f>ROUND(E46*P46,2)</f>
        <v>0</v>
      </c>
      <c r="R46" s="237"/>
      <c r="S46" s="237" t="s">
        <v>151</v>
      </c>
      <c r="T46" s="238" t="s">
        <v>125</v>
      </c>
      <c r="U46" s="224">
        <v>0</v>
      </c>
      <c r="V46" s="224">
        <f>ROUND(E46*U46,2)</f>
        <v>0</v>
      </c>
      <c r="W46" s="224"/>
      <c r="X46" s="224" t="s">
        <v>152</v>
      </c>
      <c r="Y46" s="215"/>
      <c r="Z46" s="215"/>
      <c r="AA46" s="215"/>
      <c r="AB46" s="215"/>
      <c r="AC46" s="215"/>
      <c r="AD46" s="215"/>
      <c r="AE46" s="215"/>
      <c r="AF46" s="215"/>
      <c r="AG46" s="215" t="s">
        <v>158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22"/>
      <c r="B47" s="223"/>
      <c r="C47" s="260" t="s">
        <v>203</v>
      </c>
      <c r="D47" s="248"/>
      <c r="E47" s="249">
        <v>0.16675000000000001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5"/>
      <c r="Z47" s="215"/>
      <c r="AA47" s="215"/>
      <c r="AB47" s="215"/>
      <c r="AC47" s="215"/>
      <c r="AD47" s="215"/>
      <c r="AE47" s="215"/>
      <c r="AF47" s="215"/>
      <c r="AG47" s="215" t="s">
        <v>162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x14ac:dyDescent="0.2">
      <c r="A48" s="226" t="s">
        <v>119</v>
      </c>
      <c r="B48" s="227" t="s">
        <v>67</v>
      </c>
      <c r="C48" s="242" t="s">
        <v>68</v>
      </c>
      <c r="D48" s="228"/>
      <c r="E48" s="229"/>
      <c r="F48" s="230"/>
      <c r="G48" s="230">
        <f>SUMIF(AG49:AG57,"&lt;&gt;NOR",G49:G57)</f>
        <v>0</v>
      </c>
      <c r="H48" s="230"/>
      <c r="I48" s="230">
        <f>SUM(I49:I57)</f>
        <v>0</v>
      </c>
      <c r="J48" s="230"/>
      <c r="K48" s="230">
        <f>SUM(K49:K57)</f>
        <v>0</v>
      </c>
      <c r="L48" s="230"/>
      <c r="M48" s="230">
        <f>SUM(M49:M57)</f>
        <v>0</v>
      </c>
      <c r="N48" s="230"/>
      <c r="O48" s="230">
        <f>SUM(O49:O57)</f>
        <v>1.1300000000000001</v>
      </c>
      <c r="P48" s="230"/>
      <c r="Q48" s="230">
        <f>SUM(Q49:Q57)</f>
        <v>0</v>
      </c>
      <c r="R48" s="230"/>
      <c r="S48" s="230"/>
      <c r="T48" s="231"/>
      <c r="U48" s="225"/>
      <c r="V48" s="225">
        <f>SUM(V49:V57)</f>
        <v>15.189999999999998</v>
      </c>
      <c r="W48" s="225"/>
      <c r="X48" s="225"/>
      <c r="AG48" t="s">
        <v>120</v>
      </c>
    </row>
    <row r="49" spans="1:60" outlineLevel="1" x14ac:dyDescent="0.2">
      <c r="A49" s="232">
        <v>8</v>
      </c>
      <c r="B49" s="233" t="s">
        <v>204</v>
      </c>
      <c r="C49" s="243" t="s">
        <v>205</v>
      </c>
      <c r="D49" s="234" t="s">
        <v>156</v>
      </c>
      <c r="E49" s="235">
        <v>30.015000000000001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15</v>
      </c>
      <c r="M49" s="237">
        <f>G49*(1+L49/100)</f>
        <v>0</v>
      </c>
      <c r="N49" s="237">
        <v>1.2099999999999999E-3</v>
      </c>
      <c r="O49" s="237">
        <f>ROUND(E49*N49,2)</f>
        <v>0.04</v>
      </c>
      <c r="P49" s="237">
        <v>0</v>
      </c>
      <c r="Q49" s="237">
        <f>ROUND(E49*P49,2)</f>
        <v>0</v>
      </c>
      <c r="R49" s="237" t="s">
        <v>206</v>
      </c>
      <c r="S49" s="237" t="s">
        <v>124</v>
      </c>
      <c r="T49" s="238" t="s">
        <v>124</v>
      </c>
      <c r="U49" s="224">
        <v>0.17699999999999999</v>
      </c>
      <c r="V49" s="224">
        <f>ROUND(E49*U49,2)</f>
        <v>5.31</v>
      </c>
      <c r="W49" s="224"/>
      <c r="X49" s="224" t="s">
        <v>152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158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60" t="s">
        <v>207</v>
      </c>
      <c r="D50" s="248"/>
      <c r="E50" s="249">
        <v>30.015000000000001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162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 x14ac:dyDescent="0.2">
      <c r="A51" s="232">
        <v>9</v>
      </c>
      <c r="B51" s="233" t="s">
        <v>208</v>
      </c>
      <c r="C51" s="243" t="s">
        <v>209</v>
      </c>
      <c r="D51" s="234" t="s">
        <v>202</v>
      </c>
      <c r="E51" s="235">
        <v>112.2227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15</v>
      </c>
      <c r="M51" s="237">
        <f>G51*(1+L51/100)</f>
        <v>0</v>
      </c>
      <c r="N51" s="237">
        <v>9.5600000000000008E-3</v>
      </c>
      <c r="O51" s="237">
        <f>ROUND(E51*N51,2)</f>
        <v>1.07</v>
      </c>
      <c r="P51" s="237">
        <v>0</v>
      </c>
      <c r="Q51" s="237">
        <f>ROUND(E51*P51,2)</f>
        <v>0</v>
      </c>
      <c r="R51" s="237" t="s">
        <v>206</v>
      </c>
      <c r="S51" s="237" t="s">
        <v>124</v>
      </c>
      <c r="T51" s="238" t="s">
        <v>124</v>
      </c>
      <c r="U51" s="224">
        <v>5.1999999999999998E-2</v>
      </c>
      <c r="V51" s="224">
        <f>ROUND(E51*U51,2)</f>
        <v>5.84</v>
      </c>
      <c r="W51" s="224"/>
      <c r="X51" s="224" t="s">
        <v>152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158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59" t="s">
        <v>210</v>
      </c>
      <c r="D52" s="257"/>
      <c r="E52" s="257"/>
      <c r="F52" s="257"/>
      <c r="G52" s="257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160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22"/>
      <c r="B53" s="223"/>
      <c r="C53" s="260" t="s">
        <v>211</v>
      </c>
      <c r="D53" s="248"/>
      <c r="E53" s="249">
        <v>112.22275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5"/>
      <c r="Z53" s="215"/>
      <c r="AA53" s="215"/>
      <c r="AB53" s="215"/>
      <c r="AC53" s="215"/>
      <c r="AD53" s="215"/>
      <c r="AE53" s="215"/>
      <c r="AF53" s="215"/>
      <c r="AG53" s="215" t="s">
        <v>162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ht="45" outlineLevel="1" x14ac:dyDescent="0.2">
      <c r="A54" s="232">
        <v>10</v>
      </c>
      <c r="B54" s="233" t="s">
        <v>212</v>
      </c>
      <c r="C54" s="243" t="s">
        <v>213</v>
      </c>
      <c r="D54" s="234" t="s">
        <v>202</v>
      </c>
      <c r="E54" s="235">
        <v>112.2227</v>
      </c>
      <c r="F54" s="236"/>
      <c r="G54" s="237">
        <f>ROUND(E54*F54,2)</f>
        <v>0</v>
      </c>
      <c r="H54" s="236"/>
      <c r="I54" s="237">
        <f>ROUND(E54*H54,2)</f>
        <v>0</v>
      </c>
      <c r="J54" s="236"/>
      <c r="K54" s="237">
        <f>ROUND(E54*J54,2)</f>
        <v>0</v>
      </c>
      <c r="L54" s="237">
        <v>15</v>
      </c>
      <c r="M54" s="237">
        <f>G54*(1+L54/100)</f>
        <v>0</v>
      </c>
      <c r="N54" s="237">
        <v>2.0000000000000001E-4</v>
      </c>
      <c r="O54" s="237">
        <f>ROUND(E54*N54,2)</f>
        <v>0.02</v>
      </c>
      <c r="P54" s="237">
        <v>0</v>
      </c>
      <c r="Q54" s="237">
        <f>ROUND(E54*P54,2)</f>
        <v>0</v>
      </c>
      <c r="R54" s="237" t="s">
        <v>206</v>
      </c>
      <c r="S54" s="237" t="s">
        <v>124</v>
      </c>
      <c r="T54" s="238" t="s">
        <v>124</v>
      </c>
      <c r="U54" s="224">
        <v>1E-3</v>
      </c>
      <c r="V54" s="224">
        <f>ROUND(E54*U54,2)</f>
        <v>0.11</v>
      </c>
      <c r="W54" s="224"/>
      <c r="X54" s="224" t="s">
        <v>152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158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22"/>
      <c r="B55" s="223"/>
      <c r="C55" s="259" t="s">
        <v>210</v>
      </c>
      <c r="D55" s="257"/>
      <c r="E55" s="257"/>
      <c r="F55" s="257"/>
      <c r="G55" s="257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5"/>
      <c r="Z55" s="215"/>
      <c r="AA55" s="215"/>
      <c r="AB55" s="215"/>
      <c r="AC55" s="215"/>
      <c r="AD55" s="215"/>
      <c r="AE55" s="215"/>
      <c r="AF55" s="215"/>
      <c r="AG55" s="215" t="s">
        <v>160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 x14ac:dyDescent="0.2">
      <c r="A56" s="232">
        <v>11</v>
      </c>
      <c r="B56" s="233" t="s">
        <v>214</v>
      </c>
      <c r="C56" s="243" t="s">
        <v>215</v>
      </c>
      <c r="D56" s="234" t="s">
        <v>202</v>
      </c>
      <c r="E56" s="235">
        <v>112.2227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15</v>
      </c>
      <c r="M56" s="237">
        <f>G56*(1+L56/100)</f>
        <v>0</v>
      </c>
      <c r="N56" s="237">
        <v>0</v>
      </c>
      <c r="O56" s="237">
        <f>ROUND(E56*N56,2)</f>
        <v>0</v>
      </c>
      <c r="P56" s="237">
        <v>0</v>
      </c>
      <c r="Q56" s="237">
        <f>ROUND(E56*P56,2)</f>
        <v>0</v>
      </c>
      <c r="R56" s="237" t="s">
        <v>206</v>
      </c>
      <c r="S56" s="237" t="s">
        <v>124</v>
      </c>
      <c r="T56" s="238" t="s">
        <v>124</v>
      </c>
      <c r="U56" s="224">
        <v>3.5000000000000003E-2</v>
      </c>
      <c r="V56" s="224">
        <f>ROUND(E56*U56,2)</f>
        <v>3.93</v>
      </c>
      <c r="W56" s="224"/>
      <c r="X56" s="224" t="s">
        <v>152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158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22"/>
      <c r="B57" s="223"/>
      <c r="C57" s="259" t="s">
        <v>210</v>
      </c>
      <c r="D57" s="257"/>
      <c r="E57" s="257"/>
      <c r="F57" s="257"/>
      <c r="G57" s="257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5"/>
      <c r="Z57" s="215"/>
      <c r="AA57" s="215"/>
      <c r="AB57" s="215"/>
      <c r="AC57" s="215"/>
      <c r="AD57" s="215"/>
      <c r="AE57" s="215"/>
      <c r="AF57" s="215"/>
      <c r="AG57" s="215" t="s">
        <v>160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x14ac:dyDescent="0.2">
      <c r="A58" s="226" t="s">
        <v>119</v>
      </c>
      <c r="B58" s="227" t="s">
        <v>69</v>
      </c>
      <c r="C58" s="242" t="s">
        <v>70</v>
      </c>
      <c r="D58" s="228"/>
      <c r="E58" s="229"/>
      <c r="F58" s="230"/>
      <c r="G58" s="230">
        <f>SUMIF(AG59:AG62,"&lt;&gt;NOR",G59:G62)</f>
        <v>0</v>
      </c>
      <c r="H58" s="230"/>
      <c r="I58" s="230">
        <f>SUM(I59:I62)</f>
        <v>0</v>
      </c>
      <c r="J58" s="230"/>
      <c r="K58" s="230">
        <f>SUM(K59:K62)</f>
        <v>0</v>
      </c>
      <c r="L58" s="230"/>
      <c r="M58" s="230">
        <f>SUM(M59:M62)</f>
        <v>0</v>
      </c>
      <c r="N58" s="230"/>
      <c r="O58" s="230">
        <f>SUM(O59:O62)</f>
        <v>0.01</v>
      </c>
      <c r="P58" s="230"/>
      <c r="Q58" s="230">
        <f>SUM(Q59:Q62)</f>
        <v>0</v>
      </c>
      <c r="R58" s="230"/>
      <c r="S58" s="230"/>
      <c r="T58" s="231"/>
      <c r="U58" s="225"/>
      <c r="V58" s="225">
        <f>SUM(V59:V62)</f>
        <v>85.95</v>
      </c>
      <c r="W58" s="225"/>
      <c r="X58" s="225"/>
      <c r="AG58" t="s">
        <v>120</v>
      </c>
    </row>
    <row r="59" spans="1:60" outlineLevel="1" x14ac:dyDescent="0.2">
      <c r="A59" s="250">
        <v>12</v>
      </c>
      <c r="B59" s="251" t="s">
        <v>216</v>
      </c>
      <c r="C59" s="258" t="s">
        <v>217</v>
      </c>
      <c r="D59" s="252" t="s">
        <v>150</v>
      </c>
      <c r="E59" s="253">
        <v>1</v>
      </c>
      <c r="F59" s="254"/>
      <c r="G59" s="255">
        <f>ROUND(E59*F59,2)</f>
        <v>0</v>
      </c>
      <c r="H59" s="254"/>
      <c r="I59" s="255">
        <f>ROUND(E59*H59,2)</f>
        <v>0</v>
      </c>
      <c r="J59" s="254"/>
      <c r="K59" s="255">
        <f>ROUND(E59*J59,2)</f>
        <v>0</v>
      </c>
      <c r="L59" s="255">
        <v>15</v>
      </c>
      <c r="M59" s="255">
        <f>G59*(1+L59/100)</f>
        <v>0</v>
      </c>
      <c r="N59" s="255">
        <v>0</v>
      </c>
      <c r="O59" s="255">
        <f>ROUND(E59*N59,2)</f>
        <v>0</v>
      </c>
      <c r="P59" s="255">
        <v>0</v>
      </c>
      <c r="Q59" s="255">
        <f>ROUND(E59*P59,2)</f>
        <v>0</v>
      </c>
      <c r="R59" s="255"/>
      <c r="S59" s="255" t="s">
        <v>151</v>
      </c>
      <c r="T59" s="256" t="s">
        <v>125</v>
      </c>
      <c r="U59" s="224">
        <v>0</v>
      </c>
      <c r="V59" s="224">
        <f>ROUND(E59*U59,2)</f>
        <v>0</v>
      </c>
      <c r="W59" s="224"/>
      <c r="X59" s="224" t="s">
        <v>218</v>
      </c>
      <c r="Y59" s="215"/>
      <c r="Z59" s="215"/>
      <c r="AA59" s="215"/>
      <c r="AB59" s="215"/>
      <c r="AC59" s="215"/>
      <c r="AD59" s="215"/>
      <c r="AE59" s="215"/>
      <c r="AF59" s="215"/>
      <c r="AG59" s="215" t="s">
        <v>219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ht="56.25" outlineLevel="1" x14ac:dyDescent="0.2">
      <c r="A60" s="232">
        <v>13</v>
      </c>
      <c r="B60" s="233" t="s">
        <v>220</v>
      </c>
      <c r="C60" s="243" t="s">
        <v>221</v>
      </c>
      <c r="D60" s="234" t="s">
        <v>156</v>
      </c>
      <c r="E60" s="235">
        <v>279.04689999999999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15</v>
      </c>
      <c r="M60" s="237">
        <f>G60*(1+L60/100)</f>
        <v>0</v>
      </c>
      <c r="N60" s="237">
        <v>4.0000000000000003E-5</v>
      </c>
      <c r="O60" s="237">
        <f>ROUND(E60*N60,2)</f>
        <v>0.01</v>
      </c>
      <c r="P60" s="237">
        <v>0</v>
      </c>
      <c r="Q60" s="237">
        <f>ROUND(E60*P60,2)</f>
        <v>0</v>
      </c>
      <c r="R60" s="237" t="s">
        <v>157</v>
      </c>
      <c r="S60" s="237" t="s">
        <v>124</v>
      </c>
      <c r="T60" s="238" t="s">
        <v>124</v>
      </c>
      <c r="U60" s="224">
        <v>0.308</v>
      </c>
      <c r="V60" s="224">
        <f>ROUND(E60*U60,2)</f>
        <v>85.95</v>
      </c>
      <c r="W60" s="224"/>
      <c r="X60" s="224" t="s">
        <v>152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158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22"/>
      <c r="B61" s="223"/>
      <c r="C61" s="260" t="s">
        <v>222</v>
      </c>
      <c r="D61" s="248"/>
      <c r="E61" s="249">
        <v>250.21639999999999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5"/>
      <c r="Z61" s="215"/>
      <c r="AA61" s="215"/>
      <c r="AB61" s="215"/>
      <c r="AC61" s="215"/>
      <c r="AD61" s="215"/>
      <c r="AE61" s="215"/>
      <c r="AF61" s="215"/>
      <c r="AG61" s="215" t="s">
        <v>162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22"/>
      <c r="B62" s="223"/>
      <c r="C62" s="260" t="s">
        <v>161</v>
      </c>
      <c r="D62" s="248"/>
      <c r="E62" s="249">
        <v>28.830500000000001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162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x14ac:dyDescent="0.2">
      <c r="A63" s="226" t="s">
        <v>119</v>
      </c>
      <c r="B63" s="227" t="s">
        <v>71</v>
      </c>
      <c r="C63" s="242" t="s">
        <v>72</v>
      </c>
      <c r="D63" s="228"/>
      <c r="E63" s="229"/>
      <c r="F63" s="230"/>
      <c r="G63" s="230">
        <f>SUMIF(AG64:AG72,"&lt;&gt;NOR",G64:G72)</f>
        <v>0</v>
      </c>
      <c r="H63" s="230"/>
      <c r="I63" s="230">
        <f>SUM(I64:I72)</f>
        <v>0</v>
      </c>
      <c r="J63" s="230"/>
      <c r="K63" s="230">
        <f>SUM(K64:K72)</f>
        <v>0</v>
      </c>
      <c r="L63" s="230"/>
      <c r="M63" s="230">
        <f>SUM(M64:M72)</f>
        <v>0</v>
      </c>
      <c r="N63" s="230"/>
      <c r="O63" s="230">
        <f>SUM(O64:O72)</f>
        <v>0</v>
      </c>
      <c r="P63" s="230"/>
      <c r="Q63" s="230">
        <f>SUM(Q64:Q72)</f>
        <v>3.92</v>
      </c>
      <c r="R63" s="230"/>
      <c r="S63" s="230"/>
      <c r="T63" s="231"/>
      <c r="U63" s="225"/>
      <c r="V63" s="225">
        <f>SUM(V64:V72)</f>
        <v>23.310000000000002</v>
      </c>
      <c r="W63" s="225"/>
      <c r="X63" s="225"/>
      <c r="AG63" t="s">
        <v>120</v>
      </c>
    </row>
    <row r="64" spans="1:60" ht="22.5" outlineLevel="1" x14ac:dyDescent="0.2">
      <c r="A64" s="232">
        <v>14</v>
      </c>
      <c r="B64" s="233" t="s">
        <v>223</v>
      </c>
      <c r="C64" s="243" t="s">
        <v>224</v>
      </c>
      <c r="D64" s="234" t="s">
        <v>202</v>
      </c>
      <c r="E64" s="235">
        <v>0.16669999999999999</v>
      </c>
      <c r="F64" s="236"/>
      <c r="G64" s="237">
        <f>ROUND(E64*F64,2)</f>
        <v>0</v>
      </c>
      <c r="H64" s="236"/>
      <c r="I64" s="237">
        <f>ROUND(E64*H64,2)</f>
        <v>0</v>
      </c>
      <c r="J64" s="236"/>
      <c r="K64" s="237">
        <f>ROUND(E64*J64,2)</f>
        <v>0</v>
      </c>
      <c r="L64" s="237">
        <v>15</v>
      </c>
      <c r="M64" s="237">
        <f>G64*(1+L64/100)</f>
        <v>0</v>
      </c>
      <c r="N64" s="237">
        <v>0</v>
      </c>
      <c r="O64" s="237">
        <f>ROUND(E64*N64,2)</f>
        <v>0</v>
      </c>
      <c r="P64" s="237">
        <v>2.2000000000000002</v>
      </c>
      <c r="Q64" s="237">
        <f>ROUND(E64*P64,2)</f>
        <v>0.37</v>
      </c>
      <c r="R64" s="237" t="s">
        <v>225</v>
      </c>
      <c r="S64" s="237" t="s">
        <v>124</v>
      </c>
      <c r="T64" s="238" t="s">
        <v>124</v>
      </c>
      <c r="U64" s="224">
        <v>11.32</v>
      </c>
      <c r="V64" s="224">
        <f>ROUND(E64*U64,2)</f>
        <v>1.89</v>
      </c>
      <c r="W64" s="224"/>
      <c r="X64" s="224" t="s">
        <v>152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158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60" t="s">
        <v>226</v>
      </c>
      <c r="D65" s="248"/>
      <c r="E65" s="249">
        <v>0.16675000000000001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162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2.5" outlineLevel="1" x14ac:dyDescent="0.2">
      <c r="A66" s="232">
        <v>15</v>
      </c>
      <c r="B66" s="233" t="s">
        <v>227</v>
      </c>
      <c r="C66" s="243" t="s">
        <v>228</v>
      </c>
      <c r="D66" s="234" t="s">
        <v>156</v>
      </c>
      <c r="E66" s="235">
        <v>28.830500000000001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15</v>
      </c>
      <c r="M66" s="237">
        <f>G66*(1+L66/100)</f>
        <v>0</v>
      </c>
      <c r="N66" s="237">
        <v>0</v>
      </c>
      <c r="O66" s="237">
        <f>ROUND(E66*N66,2)</f>
        <v>0</v>
      </c>
      <c r="P66" s="237">
        <v>0.05</v>
      </c>
      <c r="Q66" s="237">
        <f>ROUND(E66*P66,2)</f>
        <v>1.44</v>
      </c>
      <c r="R66" s="237" t="s">
        <v>225</v>
      </c>
      <c r="S66" s="237" t="s">
        <v>124</v>
      </c>
      <c r="T66" s="238" t="s">
        <v>124</v>
      </c>
      <c r="U66" s="224">
        <v>0.33</v>
      </c>
      <c r="V66" s="224">
        <f>ROUND(E66*U66,2)</f>
        <v>9.51</v>
      </c>
      <c r="W66" s="224"/>
      <c r="X66" s="224" t="s">
        <v>152</v>
      </c>
      <c r="Y66" s="215"/>
      <c r="Z66" s="215"/>
      <c r="AA66" s="215"/>
      <c r="AB66" s="215"/>
      <c r="AC66" s="215"/>
      <c r="AD66" s="215"/>
      <c r="AE66" s="215"/>
      <c r="AF66" s="215"/>
      <c r="AG66" s="215" t="s">
        <v>158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22"/>
      <c r="B67" s="223"/>
      <c r="C67" s="260" t="s">
        <v>161</v>
      </c>
      <c r="D67" s="248"/>
      <c r="E67" s="249">
        <v>28.830500000000001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162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22.5" outlineLevel="1" x14ac:dyDescent="0.2">
      <c r="A68" s="232">
        <v>16</v>
      </c>
      <c r="B68" s="233" t="s">
        <v>229</v>
      </c>
      <c r="C68" s="243" t="s">
        <v>230</v>
      </c>
      <c r="D68" s="234" t="s">
        <v>156</v>
      </c>
      <c r="E68" s="235">
        <v>45.813099999999999</v>
      </c>
      <c r="F68" s="236"/>
      <c r="G68" s="237">
        <f>ROUND(E68*F68,2)</f>
        <v>0</v>
      </c>
      <c r="H68" s="236"/>
      <c r="I68" s="237">
        <f>ROUND(E68*H68,2)</f>
        <v>0</v>
      </c>
      <c r="J68" s="236"/>
      <c r="K68" s="237">
        <f>ROUND(E68*J68,2)</f>
        <v>0</v>
      </c>
      <c r="L68" s="237">
        <v>15</v>
      </c>
      <c r="M68" s="237">
        <f>G68*(1+L68/100)</f>
        <v>0</v>
      </c>
      <c r="N68" s="237">
        <v>0</v>
      </c>
      <c r="O68" s="237">
        <f>ROUND(E68*N68,2)</f>
        <v>0</v>
      </c>
      <c r="P68" s="237">
        <v>4.5999999999999999E-2</v>
      </c>
      <c r="Q68" s="237">
        <f>ROUND(E68*P68,2)</f>
        <v>2.11</v>
      </c>
      <c r="R68" s="237" t="s">
        <v>225</v>
      </c>
      <c r="S68" s="237" t="s">
        <v>124</v>
      </c>
      <c r="T68" s="238" t="s">
        <v>124</v>
      </c>
      <c r="U68" s="224">
        <v>0.26</v>
      </c>
      <c r="V68" s="224">
        <f>ROUND(E68*U68,2)</f>
        <v>11.91</v>
      </c>
      <c r="W68" s="224"/>
      <c r="X68" s="224" t="s">
        <v>152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158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60" t="s">
        <v>193</v>
      </c>
      <c r="D69" s="248"/>
      <c r="E69" s="249">
        <v>48.759599999999999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162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22"/>
      <c r="B70" s="223"/>
      <c r="C70" s="260" t="s">
        <v>194</v>
      </c>
      <c r="D70" s="248"/>
      <c r="E70" s="249">
        <v>-2.9464999999999999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5"/>
      <c r="Z70" s="215"/>
      <c r="AA70" s="215"/>
      <c r="AB70" s="215"/>
      <c r="AC70" s="215"/>
      <c r="AD70" s="215"/>
      <c r="AE70" s="215"/>
      <c r="AF70" s="215"/>
      <c r="AG70" s="215" t="s">
        <v>162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ht="22.5" outlineLevel="1" x14ac:dyDescent="0.2">
      <c r="A71" s="232">
        <v>17</v>
      </c>
      <c r="B71" s="233" t="s">
        <v>231</v>
      </c>
      <c r="C71" s="243" t="s">
        <v>232</v>
      </c>
      <c r="D71" s="234" t="s">
        <v>156</v>
      </c>
      <c r="E71" s="235">
        <v>112.2227</v>
      </c>
      <c r="F71" s="236"/>
      <c r="G71" s="237">
        <f>ROUND(E71*F71,2)</f>
        <v>0</v>
      </c>
      <c r="H71" s="236"/>
      <c r="I71" s="237">
        <f>ROUND(E71*H71,2)</f>
        <v>0</v>
      </c>
      <c r="J71" s="236"/>
      <c r="K71" s="237">
        <f>ROUND(E71*J71,2)</f>
        <v>0</v>
      </c>
      <c r="L71" s="237">
        <v>15</v>
      </c>
      <c r="M71" s="237">
        <f>G71*(1+L71/100)</f>
        <v>0</v>
      </c>
      <c r="N71" s="237">
        <v>0</v>
      </c>
      <c r="O71" s="237">
        <f>ROUND(E71*N71,2)</f>
        <v>0</v>
      </c>
      <c r="P71" s="237">
        <v>0</v>
      </c>
      <c r="Q71" s="237">
        <f>ROUND(E71*P71,2)</f>
        <v>0</v>
      </c>
      <c r="R71" s="237"/>
      <c r="S71" s="237" t="s">
        <v>151</v>
      </c>
      <c r="T71" s="238" t="s">
        <v>125</v>
      </c>
      <c r="U71" s="224">
        <v>0</v>
      </c>
      <c r="V71" s="224">
        <f>ROUND(E71*U71,2)</f>
        <v>0</v>
      </c>
      <c r="W71" s="224"/>
      <c r="X71" s="224" t="s">
        <v>152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158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60" t="s">
        <v>233</v>
      </c>
      <c r="D72" s="248"/>
      <c r="E72" s="249">
        <v>112.22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162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x14ac:dyDescent="0.2">
      <c r="A73" s="226" t="s">
        <v>119</v>
      </c>
      <c r="B73" s="227" t="s">
        <v>73</v>
      </c>
      <c r="C73" s="242" t="s">
        <v>74</v>
      </c>
      <c r="D73" s="228"/>
      <c r="E73" s="229"/>
      <c r="F73" s="230"/>
      <c r="G73" s="230">
        <f>SUMIF(AG74:AG75,"&lt;&gt;NOR",G74:G75)</f>
        <v>0</v>
      </c>
      <c r="H73" s="230"/>
      <c r="I73" s="230">
        <f>SUM(I74:I75)</f>
        <v>0</v>
      </c>
      <c r="J73" s="230"/>
      <c r="K73" s="230">
        <f>SUM(K74:K75)</f>
        <v>0</v>
      </c>
      <c r="L73" s="230"/>
      <c r="M73" s="230">
        <f>SUM(M74:M75)</f>
        <v>0</v>
      </c>
      <c r="N73" s="230"/>
      <c r="O73" s="230">
        <f>SUM(O74:O75)</f>
        <v>0</v>
      </c>
      <c r="P73" s="230"/>
      <c r="Q73" s="230">
        <f>SUM(Q74:Q75)</f>
        <v>0</v>
      </c>
      <c r="R73" s="230"/>
      <c r="S73" s="230"/>
      <c r="T73" s="231"/>
      <c r="U73" s="225"/>
      <c r="V73" s="225">
        <f>SUM(V74:V75)</f>
        <v>20.66</v>
      </c>
      <c r="W73" s="225"/>
      <c r="X73" s="225"/>
      <c r="AG73" t="s">
        <v>120</v>
      </c>
    </row>
    <row r="74" spans="1:60" ht="33.75" outlineLevel="1" x14ac:dyDescent="0.2">
      <c r="A74" s="232">
        <v>18</v>
      </c>
      <c r="B74" s="233" t="s">
        <v>234</v>
      </c>
      <c r="C74" s="243" t="s">
        <v>235</v>
      </c>
      <c r="D74" s="234" t="s">
        <v>197</v>
      </c>
      <c r="E74" s="235">
        <v>8.0078600000000009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15</v>
      </c>
      <c r="M74" s="237">
        <f>G74*(1+L74/100)</f>
        <v>0</v>
      </c>
      <c r="N74" s="237">
        <v>0</v>
      </c>
      <c r="O74" s="237">
        <f>ROUND(E74*N74,2)</f>
        <v>0</v>
      </c>
      <c r="P74" s="237">
        <v>0</v>
      </c>
      <c r="Q74" s="237">
        <f>ROUND(E74*P74,2)</f>
        <v>0</v>
      </c>
      <c r="R74" s="237" t="s">
        <v>165</v>
      </c>
      <c r="S74" s="237" t="s">
        <v>124</v>
      </c>
      <c r="T74" s="238" t="s">
        <v>124</v>
      </c>
      <c r="U74" s="224">
        <v>2.58</v>
      </c>
      <c r="V74" s="224">
        <f>ROUND(E74*U74,2)</f>
        <v>20.66</v>
      </c>
      <c r="W74" s="224"/>
      <c r="X74" s="224" t="s">
        <v>236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237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22"/>
      <c r="B75" s="223"/>
      <c r="C75" s="259" t="s">
        <v>238</v>
      </c>
      <c r="D75" s="257"/>
      <c r="E75" s="257"/>
      <c r="F75" s="257"/>
      <c r="G75" s="257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160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x14ac:dyDescent="0.2">
      <c r="A76" s="226" t="s">
        <v>119</v>
      </c>
      <c r="B76" s="227" t="s">
        <v>87</v>
      </c>
      <c r="C76" s="242" t="s">
        <v>88</v>
      </c>
      <c r="D76" s="228"/>
      <c r="E76" s="229"/>
      <c r="F76" s="230"/>
      <c r="G76" s="230">
        <f>SUMIF(AG77:AG86,"&lt;&gt;NOR",G77:G86)</f>
        <v>0</v>
      </c>
      <c r="H76" s="230"/>
      <c r="I76" s="230">
        <f>SUM(I77:I86)</f>
        <v>0</v>
      </c>
      <c r="J76" s="230"/>
      <c r="K76" s="230">
        <f>SUM(K77:K86)</f>
        <v>0</v>
      </c>
      <c r="L76" s="230"/>
      <c r="M76" s="230">
        <f>SUM(M77:M86)</f>
        <v>0</v>
      </c>
      <c r="N76" s="230"/>
      <c r="O76" s="230">
        <f>SUM(O77:O86)</f>
        <v>0</v>
      </c>
      <c r="P76" s="230"/>
      <c r="Q76" s="230">
        <f>SUM(Q77:Q86)</f>
        <v>0</v>
      </c>
      <c r="R76" s="230"/>
      <c r="S76" s="230"/>
      <c r="T76" s="231"/>
      <c r="U76" s="225"/>
      <c r="V76" s="225">
        <f>SUM(V77:V86)</f>
        <v>20.34</v>
      </c>
      <c r="W76" s="225"/>
      <c r="X76" s="225"/>
      <c r="AG76" t="s">
        <v>120</v>
      </c>
    </row>
    <row r="77" spans="1:60" ht="22.5" outlineLevel="1" x14ac:dyDescent="0.2">
      <c r="A77" s="250">
        <v>19</v>
      </c>
      <c r="B77" s="251" t="s">
        <v>239</v>
      </c>
      <c r="C77" s="258" t="s">
        <v>240</v>
      </c>
      <c r="D77" s="252" t="s">
        <v>197</v>
      </c>
      <c r="E77" s="253">
        <v>3.91567</v>
      </c>
      <c r="F77" s="254"/>
      <c r="G77" s="255">
        <f>ROUND(E77*F77,2)</f>
        <v>0</v>
      </c>
      <c r="H77" s="254"/>
      <c r="I77" s="255">
        <f>ROUND(E77*H77,2)</f>
        <v>0</v>
      </c>
      <c r="J77" s="254"/>
      <c r="K77" s="255">
        <f>ROUND(E77*J77,2)</f>
        <v>0</v>
      </c>
      <c r="L77" s="255">
        <v>15</v>
      </c>
      <c r="M77" s="255">
        <f>G77*(1+L77/100)</f>
        <v>0</v>
      </c>
      <c r="N77" s="255">
        <v>0</v>
      </c>
      <c r="O77" s="255">
        <f>ROUND(E77*N77,2)</f>
        <v>0</v>
      </c>
      <c r="P77" s="255">
        <v>0</v>
      </c>
      <c r="Q77" s="255">
        <f>ROUND(E77*P77,2)</f>
        <v>0</v>
      </c>
      <c r="R77" s="255" t="s">
        <v>225</v>
      </c>
      <c r="S77" s="255" t="s">
        <v>124</v>
      </c>
      <c r="T77" s="256" t="s">
        <v>124</v>
      </c>
      <c r="U77" s="224">
        <v>2.0699999999999998</v>
      </c>
      <c r="V77" s="224">
        <f>ROUND(E77*U77,2)</f>
        <v>8.11</v>
      </c>
      <c r="W77" s="224"/>
      <c r="X77" s="224" t="s">
        <v>241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242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50">
        <v>20</v>
      </c>
      <c r="B78" s="251" t="s">
        <v>243</v>
      </c>
      <c r="C78" s="258" t="s">
        <v>244</v>
      </c>
      <c r="D78" s="252" t="s">
        <v>197</v>
      </c>
      <c r="E78" s="253">
        <v>3.91567</v>
      </c>
      <c r="F78" s="254"/>
      <c r="G78" s="255">
        <f>ROUND(E78*F78,2)</f>
        <v>0</v>
      </c>
      <c r="H78" s="254"/>
      <c r="I78" s="255">
        <f>ROUND(E78*H78,2)</f>
        <v>0</v>
      </c>
      <c r="J78" s="254"/>
      <c r="K78" s="255">
        <f>ROUND(E78*J78,2)</f>
        <v>0</v>
      </c>
      <c r="L78" s="255">
        <v>15</v>
      </c>
      <c r="M78" s="255">
        <f>G78*(1+L78/100)</f>
        <v>0</v>
      </c>
      <c r="N78" s="255">
        <v>0</v>
      </c>
      <c r="O78" s="255">
        <f>ROUND(E78*N78,2)</f>
        <v>0</v>
      </c>
      <c r="P78" s="255">
        <v>0</v>
      </c>
      <c r="Q78" s="255">
        <f>ROUND(E78*P78,2)</f>
        <v>0</v>
      </c>
      <c r="R78" s="255" t="s">
        <v>225</v>
      </c>
      <c r="S78" s="255" t="s">
        <v>124</v>
      </c>
      <c r="T78" s="256" t="s">
        <v>124</v>
      </c>
      <c r="U78" s="224">
        <v>0.49</v>
      </c>
      <c r="V78" s="224">
        <f>ROUND(E78*U78,2)</f>
        <v>1.92</v>
      </c>
      <c r="W78" s="224"/>
      <c r="X78" s="224" t="s">
        <v>241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242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32">
        <v>21</v>
      </c>
      <c r="B79" s="233" t="s">
        <v>245</v>
      </c>
      <c r="C79" s="243" t="s">
        <v>246</v>
      </c>
      <c r="D79" s="234" t="s">
        <v>197</v>
      </c>
      <c r="E79" s="235">
        <v>54.819380000000002</v>
      </c>
      <c r="F79" s="236"/>
      <c r="G79" s="237">
        <f>ROUND(E79*F79,2)</f>
        <v>0</v>
      </c>
      <c r="H79" s="236"/>
      <c r="I79" s="237">
        <f>ROUND(E79*H79,2)</f>
        <v>0</v>
      </c>
      <c r="J79" s="236"/>
      <c r="K79" s="237">
        <f>ROUND(E79*J79,2)</f>
        <v>0</v>
      </c>
      <c r="L79" s="237">
        <v>15</v>
      </c>
      <c r="M79" s="237">
        <f>G79*(1+L79/100)</f>
        <v>0</v>
      </c>
      <c r="N79" s="237">
        <v>0</v>
      </c>
      <c r="O79" s="237">
        <f>ROUND(E79*N79,2)</f>
        <v>0</v>
      </c>
      <c r="P79" s="237">
        <v>0</v>
      </c>
      <c r="Q79" s="237">
        <f>ROUND(E79*P79,2)</f>
        <v>0</v>
      </c>
      <c r="R79" s="237" t="s">
        <v>225</v>
      </c>
      <c r="S79" s="237" t="s">
        <v>124</v>
      </c>
      <c r="T79" s="238" t="s">
        <v>124</v>
      </c>
      <c r="U79" s="224">
        <v>0</v>
      </c>
      <c r="V79" s="224">
        <f>ROUND(E79*U79,2)</f>
        <v>0</v>
      </c>
      <c r="W79" s="224"/>
      <c r="X79" s="224" t="s">
        <v>152</v>
      </c>
      <c r="Y79" s="215"/>
      <c r="Z79" s="215"/>
      <c r="AA79" s="215"/>
      <c r="AB79" s="215"/>
      <c r="AC79" s="215"/>
      <c r="AD79" s="215"/>
      <c r="AE79" s="215"/>
      <c r="AF79" s="215"/>
      <c r="AG79" s="215" t="s">
        <v>153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60" t="s">
        <v>247</v>
      </c>
      <c r="D80" s="248"/>
      <c r="E80" s="249">
        <v>54.819380000000002</v>
      </c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162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ht="22.5" outlineLevel="1" x14ac:dyDescent="0.2">
      <c r="A81" s="232">
        <v>22</v>
      </c>
      <c r="B81" s="233" t="s">
        <v>248</v>
      </c>
      <c r="C81" s="243" t="s">
        <v>249</v>
      </c>
      <c r="D81" s="234" t="s">
        <v>197</v>
      </c>
      <c r="E81" s="235">
        <v>3.91567</v>
      </c>
      <c r="F81" s="236"/>
      <c r="G81" s="237">
        <f>ROUND(E81*F81,2)</f>
        <v>0</v>
      </c>
      <c r="H81" s="236"/>
      <c r="I81" s="237">
        <f>ROUND(E81*H81,2)</f>
        <v>0</v>
      </c>
      <c r="J81" s="236"/>
      <c r="K81" s="237">
        <f>ROUND(E81*J81,2)</f>
        <v>0</v>
      </c>
      <c r="L81" s="237">
        <v>15</v>
      </c>
      <c r="M81" s="237">
        <f>G81*(1+L81/100)</f>
        <v>0</v>
      </c>
      <c r="N81" s="237">
        <v>0</v>
      </c>
      <c r="O81" s="237">
        <f>ROUND(E81*N81,2)</f>
        <v>0</v>
      </c>
      <c r="P81" s="237">
        <v>0</v>
      </c>
      <c r="Q81" s="237">
        <f>ROUND(E81*P81,2)</f>
        <v>0</v>
      </c>
      <c r="R81" s="237" t="s">
        <v>250</v>
      </c>
      <c r="S81" s="237" t="s">
        <v>124</v>
      </c>
      <c r="T81" s="238" t="s">
        <v>124</v>
      </c>
      <c r="U81" s="224">
        <v>0.83199999999999996</v>
      </c>
      <c r="V81" s="224">
        <f>ROUND(E81*U81,2)</f>
        <v>3.26</v>
      </c>
      <c r="W81" s="224"/>
      <c r="X81" s="224" t="s">
        <v>241</v>
      </c>
      <c r="Y81" s="215"/>
      <c r="Z81" s="215"/>
      <c r="AA81" s="215"/>
      <c r="AB81" s="215"/>
      <c r="AC81" s="215"/>
      <c r="AD81" s="215"/>
      <c r="AE81" s="215"/>
      <c r="AF81" s="215"/>
      <c r="AG81" s="215" t="s">
        <v>242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22"/>
      <c r="B82" s="223"/>
      <c r="C82" s="259" t="s">
        <v>251</v>
      </c>
      <c r="D82" s="257"/>
      <c r="E82" s="257"/>
      <c r="F82" s="257"/>
      <c r="G82" s="257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5"/>
      <c r="Z82" s="215"/>
      <c r="AA82" s="215"/>
      <c r="AB82" s="215"/>
      <c r="AC82" s="215"/>
      <c r="AD82" s="215"/>
      <c r="AE82" s="215"/>
      <c r="AF82" s="215"/>
      <c r="AG82" s="215" t="s">
        <v>160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40" t="str">
        <f>C82</f>
        <v>nebo vybouraných hmot nošením nebo přehazováním k místu nakládky přístupnému normálním dopravním prostředkům do 10 m,</v>
      </c>
      <c r="BB82" s="215"/>
      <c r="BC82" s="215"/>
      <c r="BD82" s="215"/>
      <c r="BE82" s="215"/>
      <c r="BF82" s="215"/>
      <c r="BG82" s="215"/>
      <c r="BH82" s="215"/>
    </row>
    <row r="83" spans="1:60" ht="22.5" outlineLevel="1" x14ac:dyDescent="0.2">
      <c r="A83" s="232">
        <v>23</v>
      </c>
      <c r="B83" s="233" t="s">
        <v>252</v>
      </c>
      <c r="C83" s="243" t="s">
        <v>253</v>
      </c>
      <c r="D83" s="234" t="s">
        <v>197</v>
      </c>
      <c r="E83" s="235">
        <v>19.57835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15</v>
      </c>
      <c r="M83" s="237">
        <f>G83*(1+L83/100)</f>
        <v>0</v>
      </c>
      <c r="N83" s="237">
        <v>0</v>
      </c>
      <c r="O83" s="237">
        <f>ROUND(E83*N83,2)</f>
        <v>0</v>
      </c>
      <c r="P83" s="237">
        <v>0</v>
      </c>
      <c r="Q83" s="237">
        <f>ROUND(E83*P83,2)</f>
        <v>0</v>
      </c>
      <c r="R83" s="237" t="s">
        <v>250</v>
      </c>
      <c r="S83" s="237" t="s">
        <v>124</v>
      </c>
      <c r="T83" s="238" t="s">
        <v>124</v>
      </c>
      <c r="U83" s="224">
        <v>0.36</v>
      </c>
      <c r="V83" s="224">
        <f>ROUND(E83*U83,2)</f>
        <v>7.05</v>
      </c>
      <c r="W83" s="224"/>
      <c r="X83" s="224" t="s">
        <v>152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153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22"/>
      <c r="B84" s="223"/>
      <c r="C84" s="259" t="s">
        <v>251</v>
      </c>
      <c r="D84" s="257"/>
      <c r="E84" s="257"/>
      <c r="F84" s="257"/>
      <c r="G84" s="257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160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40" t="str">
        <f>C84</f>
        <v>nebo vybouraných hmot nošením nebo přehazováním k místu nakládky přístupnému normálním dopravním prostředkům do 10 m,</v>
      </c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22"/>
      <c r="B85" s="223"/>
      <c r="C85" s="260" t="s">
        <v>254</v>
      </c>
      <c r="D85" s="248"/>
      <c r="E85" s="249">
        <v>19.57835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5"/>
      <c r="Z85" s="215"/>
      <c r="AA85" s="215"/>
      <c r="AB85" s="215"/>
      <c r="AC85" s="215"/>
      <c r="AD85" s="215"/>
      <c r="AE85" s="215"/>
      <c r="AF85" s="215"/>
      <c r="AG85" s="215" t="s">
        <v>162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2.5" outlineLevel="1" x14ac:dyDescent="0.2">
      <c r="A86" s="250">
        <v>24</v>
      </c>
      <c r="B86" s="251" t="s">
        <v>255</v>
      </c>
      <c r="C86" s="258" t="s">
        <v>256</v>
      </c>
      <c r="D86" s="252" t="s">
        <v>197</v>
      </c>
      <c r="E86" s="253">
        <v>3.91567</v>
      </c>
      <c r="F86" s="254"/>
      <c r="G86" s="255">
        <f>ROUND(E86*F86,2)</f>
        <v>0</v>
      </c>
      <c r="H86" s="254"/>
      <c r="I86" s="255">
        <f>ROUND(E86*H86,2)</f>
        <v>0</v>
      </c>
      <c r="J86" s="254"/>
      <c r="K86" s="255">
        <f>ROUND(E86*J86,2)</f>
        <v>0</v>
      </c>
      <c r="L86" s="255">
        <v>15</v>
      </c>
      <c r="M86" s="255">
        <f>G86*(1+L86/100)</f>
        <v>0</v>
      </c>
      <c r="N86" s="255">
        <v>0</v>
      </c>
      <c r="O86" s="255">
        <f>ROUND(E86*N86,2)</f>
        <v>0</v>
      </c>
      <c r="P86" s="255">
        <v>0</v>
      </c>
      <c r="Q86" s="255">
        <f>ROUND(E86*P86,2)</f>
        <v>0</v>
      </c>
      <c r="R86" s="255" t="s">
        <v>225</v>
      </c>
      <c r="S86" s="255" t="s">
        <v>124</v>
      </c>
      <c r="T86" s="256" t="s">
        <v>124</v>
      </c>
      <c r="U86" s="224">
        <v>0</v>
      </c>
      <c r="V86" s="224">
        <f>ROUND(E86*U86,2)</f>
        <v>0</v>
      </c>
      <c r="W86" s="224"/>
      <c r="X86" s="224" t="s">
        <v>152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153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x14ac:dyDescent="0.2">
      <c r="A87" s="226" t="s">
        <v>119</v>
      </c>
      <c r="B87" s="227" t="s">
        <v>75</v>
      </c>
      <c r="C87" s="242" t="s">
        <v>76</v>
      </c>
      <c r="D87" s="228"/>
      <c r="E87" s="229"/>
      <c r="F87" s="230"/>
      <c r="G87" s="230">
        <f>SUMIF(AG88:AG89,"&lt;&gt;NOR",G88:G89)</f>
        <v>0</v>
      </c>
      <c r="H87" s="230"/>
      <c r="I87" s="230">
        <f>SUM(I88:I89)</f>
        <v>0</v>
      </c>
      <c r="J87" s="230"/>
      <c r="K87" s="230">
        <f>SUM(K88:K89)</f>
        <v>0</v>
      </c>
      <c r="L87" s="230"/>
      <c r="M87" s="230">
        <f>SUM(M88:M89)</f>
        <v>0</v>
      </c>
      <c r="N87" s="230"/>
      <c r="O87" s="230">
        <f>SUM(O88:O89)</f>
        <v>0</v>
      </c>
      <c r="P87" s="230"/>
      <c r="Q87" s="230">
        <f>SUM(Q88:Q89)</f>
        <v>0</v>
      </c>
      <c r="R87" s="230"/>
      <c r="S87" s="230"/>
      <c r="T87" s="231"/>
      <c r="U87" s="225"/>
      <c r="V87" s="225">
        <f>SUM(V88:V89)</f>
        <v>0</v>
      </c>
      <c r="W87" s="225"/>
      <c r="X87" s="225"/>
      <c r="AG87" t="s">
        <v>120</v>
      </c>
    </row>
    <row r="88" spans="1:60" outlineLevel="1" x14ac:dyDescent="0.2">
      <c r="A88" s="232">
        <v>25</v>
      </c>
      <c r="B88" s="233" t="s">
        <v>257</v>
      </c>
      <c r="C88" s="243" t="s">
        <v>258</v>
      </c>
      <c r="D88" s="234" t="s">
        <v>156</v>
      </c>
      <c r="E88" s="235">
        <v>0.129</v>
      </c>
      <c r="F88" s="236"/>
      <c r="G88" s="237">
        <f>ROUND(E88*F88,2)</f>
        <v>0</v>
      </c>
      <c r="H88" s="236"/>
      <c r="I88" s="237">
        <f>ROUND(E88*H88,2)</f>
        <v>0</v>
      </c>
      <c r="J88" s="236"/>
      <c r="K88" s="237">
        <f>ROUND(E88*J88,2)</f>
        <v>0</v>
      </c>
      <c r="L88" s="237">
        <v>15</v>
      </c>
      <c r="M88" s="237">
        <f>G88*(1+L88/100)</f>
        <v>0</v>
      </c>
      <c r="N88" s="237">
        <v>0</v>
      </c>
      <c r="O88" s="237">
        <f>ROUND(E88*N88,2)</f>
        <v>0</v>
      </c>
      <c r="P88" s="237">
        <v>0</v>
      </c>
      <c r="Q88" s="237">
        <f>ROUND(E88*P88,2)</f>
        <v>0</v>
      </c>
      <c r="R88" s="237"/>
      <c r="S88" s="237" t="s">
        <v>151</v>
      </c>
      <c r="T88" s="238" t="s">
        <v>125</v>
      </c>
      <c r="U88" s="224">
        <v>0</v>
      </c>
      <c r="V88" s="224">
        <f>ROUND(E88*U88,2)</f>
        <v>0</v>
      </c>
      <c r="W88" s="224"/>
      <c r="X88" s="224" t="s">
        <v>152</v>
      </c>
      <c r="Y88" s="215"/>
      <c r="Z88" s="215"/>
      <c r="AA88" s="215"/>
      <c r="AB88" s="215"/>
      <c r="AC88" s="215"/>
      <c r="AD88" s="215"/>
      <c r="AE88" s="215"/>
      <c r="AF88" s="215"/>
      <c r="AG88" s="215" t="s">
        <v>259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22"/>
      <c r="B89" s="223"/>
      <c r="C89" s="260" t="s">
        <v>260</v>
      </c>
      <c r="D89" s="248"/>
      <c r="E89" s="249">
        <v>0.13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5"/>
      <c r="Z89" s="215"/>
      <c r="AA89" s="215"/>
      <c r="AB89" s="215"/>
      <c r="AC89" s="215"/>
      <c r="AD89" s="215"/>
      <c r="AE89" s="215"/>
      <c r="AF89" s="215"/>
      <c r="AG89" s="215" t="s">
        <v>162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x14ac:dyDescent="0.2">
      <c r="A90" s="226" t="s">
        <v>119</v>
      </c>
      <c r="B90" s="227" t="s">
        <v>77</v>
      </c>
      <c r="C90" s="242" t="s">
        <v>78</v>
      </c>
      <c r="D90" s="228"/>
      <c r="E90" s="229"/>
      <c r="F90" s="230"/>
      <c r="G90" s="230">
        <f>SUMIF(AG91:AG95,"&lt;&gt;NOR",G91:G95)</f>
        <v>0</v>
      </c>
      <c r="H90" s="230"/>
      <c r="I90" s="230">
        <f>SUM(I91:I95)</f>
        <v>0</v>
      </c>
      <c r="J90" s="230"/>
      <c r="K90" s="230">
        <f>SUM(K91:K95)</f>
        <v>0</v>
      </c>
      <c r="L90" s="230"/>
      <c r="M90" s="230">
        <f>SUM(M91:M95)</f>
        <v>0</v>
      </c>
      <c r="N90" s="230"/>
      <c r="O90" s="230">
        <f>SUM(O91:O95)</f>
        <v>0</v>
      </c>
      <c r="P90" s="230"/>
      <c r="Q90" s="230">
        <f>SUM(Q91:Q95)</f>
        <v>0</v>
      </c>
      <c r="R90" s="230"/>
      <c r="S90" s="230"/>
      <c r="T90" s="231"/>
      <c r="U90" s="225"/>
      <c r="V90" s="225">
        <f>SUM(V91:V95)</f>
        <v>0</v>
      </c>
      <c r="W90" s="225"/>
      <c r="X90" s="225"/>
      <c r="AG90" t="s">
        <v>120</v>
      </c>
    </row>
    <row r="91" spans="1:60" ht="22.5" outlineLevel="1" x14ac:dyDescent="0.2">
      <c r="A91" s="232">
        <v>26</v>
      </c>
      <c r="B91" s="233" t="s">
        <v>261</v>
      </c>
      <c r="C91" s="243" t="s">
        <v>262</v>
      </c>
      <c r="D91" s="234" t="s">
        <v>263</v>
      </c>
      <c r="E91" s="235">
        <v>59.3</v>
      </c>
      <c r="F91" s="236"/>
      <c r="G91" s="237">
        <f>ROUND(E91*F91,2)</f>
        <v>0</v>
      </c>
      <c r="H91" s="236"/>
      <c r="I91" s="237">
        <f>ROUND(E91*H91,2)</f>
        <v>0</v>
      </c>
      <c r="J91" s="236"/>
      <c r="K91" s="237">
        <f>ROUND(E91*J91,2)</f>
        <v>0</v>
      </c>
      <c r="L91" s="237">
        <v>15</v>
      </c>
      <c r="M91" s="237">
        <f>G91*(1+L91/100)</f>
        <v>0</v>
      </c>
      <c r="N91" s="237">
        <v>0</v>
      </c>
      <c r="O91" s="237">
        <f>ROUND(E91*N91,2)</f>
        <v>0</v>
      </c>
      <c r="P91" s="237">
        <v>0</v>
      </c>
      <c r="Q91" s="237">
        <f>ROUND(E91*P91,2)</f>
        <v>0</v>
      </c>
      <c r="R91" s="237"/>
      <c r="S91" s="237" t="s">
        <v>151</v>
      </c>
      <c r="T91" s="238" t="s">
        <v>125</v>
      </c>
      <c r="U91" s="224">
        <v>0</v>
      </c>
      <c r="V91" s="224">
        <f>ROUND(E91*U91,2)</f>
        <v>0</v>
      </c>
      <c r="W91" s="224"/>
      <c r="X91" s="224" t="s">
        <v>152</v>
      </c>
      <c r="Y91" s="215"/>
      <c r="Z91" s="215"/>
      <c r="AA91" s="215"/>
      <c r="AB91" s="215"/>
      <c r="AC91" s="215"/>
      <c r="AD91" s="215"/>
      <c r="AE91" s="215"/>
      <c r="AF91" s="215"/>
      <c r="AG91" s="215" t="s">
        <v>259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22"/>
      <c r="B92" s="223"/>
      <c r="C92" s="260" t="s">
        <v>264</v>
      </c>
      <c r="D92" s="248"/>
      <c r="E92" s="249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5"/>
      <c r="Z92" s="215"/>
      <c r="AA92" s="215"/>
      <c r="AB92" s="215"/>
      <c r="AC92" s="215"/>
      <c r="AD92" s="215"/>
      <c r="AE92" s="215"/>
      <c r="AF92" s="215"/>
      <c r="AG92" s="215" t="s">
        <v>162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ht="22.5" outlineLevel="1" x14ac:dyDescent="0.2">
      <c r="A93" s="222"/>
      <c r="B93" s="223"/>
      <c r="C93" s="260" t="s">
        <v>265</v>
      </c>
      <c r="D93" s="248"/>
      <c r="E93" s="249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5"/>
      <c r="Z93" s="215"/>
      <c r="AA93" s="215"/>
      <c r="AB93" s="215"/>
      <c r="AC93" s="215"/>
      <c r="AD93" s="215"/>
      <c r="AE93" s="215"/>
      <c r="AF93" s="215"/>
      <c r="AG93" s="215" t="s">
        <v>162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22"/>
      <c r="B94" s="223"/>
      <c r="C94" s="260" t="s">
        <v>266</v>
      </c>
      <c r="D94" s="248"/>
      <c r="E94" s="249"/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15"/>
      <c r="Z94" s="215"/>
      <c r="AA94" s="215"/>
      <c r="AB94" s="215"/>
      <c r="AC94" s="215"/>
      <c r="AD94" s="215"/>
      <c r="AE94" s="215"/>
      <c r="AF94" s="215"/>
      <c r="AG94" s="215" t="s">
        <v>162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60" t="s">
        <v>267</v>
      </c>
      <c r="D95" s="248"/>
      <c r="E95" s="249">
        <v>59.3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162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x14ac:dyDescent="0.2">
      <c r="A96" s="226" t="s">
        <v>119</v>
      </c>
      <c r="B96" s="227" t="s">
        <v>79</v>
      </c>
      <c r="C96" s="242" t="s">
        <v>80</v>
      </c>
      <c r="D96" s="228"/>
      <c r="E96" s="229"/>
      <c r="F96" s="230"/>
      <c r="G96" s="230">
        <f>SUMIF(AG97:AG98,"&lt;&gt;NOR",G97:G98)</f>
        <v>0</v>
      </c>
      <c r="H96" s="230"/>
      <c r="I96" s="230">
        <f>SUM(I97:I98)</f>
        <v>0</v>
      </c>
      <c r="J96" s="230"/>
      <c r="K96" s="230">
        <f>SUM(K97:K98)</f>
        <v>0</v>
      </c>
      <c r="L96" s="230"/>
      <c r="M96" s="230">
        <f>SUM(M97:M98)</f>
        <v>0</v>
      </c>
      <c r="N96" s="230"/>
      <c r="O96" s="230">
        <f>SUM(O97:O98)</f>
        <v>0</v>
      </c>
      <c r="P96" s="230"/>
      <c r="Q96" s="230">
        <f>SUM(Q97:Q98)</f>
        <v>0</v>
      </c>
      <c r="R96" s="230"/>
      <c r="S96" s="230"/>
      <c r="T96" s="231"/>
      <c r="U96" s="225"/>
      <c r="V96" s="225">
        <f>SUM(V97:V98)</f>
        <v>1.1299999999999999</v>
      </c>
      <c r="W96" s="225"/>
      <c r="X96" s="225"/>
      <c r="AG96" t="s">
        <v>120</v>
      </c>
    </row>
    <row r="97" spans="1:60" ht="22.5" outlineLevel="1" x14ac:dyDescent="0.2">
      <c r="A97" s="232">
        <v>27</v>
      </c>
      <c r="B97" s="233" t="s">
        <v>268</v>
      </c>
      <c r="C97" s="243" t="s">
        <v>269</v>
      </c>
      <c r="D97" s="234" t="s">
        <v>270</v>
      </c>
      <c r="E97" s="235">
        <v>5.4</v>
      </c>
      <c r="F97" s="236"/>
      <c r="G97" s="237">
        <f>ROUND(E97*F97,2)</f>
        <v>0</v>
      </c>
      <c r="H97" s="236"/>
      <c r="I97" s="237">
        <f>ROUND(E97*H97,2)</f>
        <v>0</v>
      </c>
      <c r="J97" s="236"/>
      <c r="K97" s="237">
        <f>ROUND(E97*J97,2)</f>
        <v>0</v>
      </c>
      <c r="L97" s="237">
        <v>15</v>
      </c>
      <c r="M97" s="237">
        <f>G97*(1+L97/100)</f>
        <v>0</v>
      </c>
      <c r="N97" s="237">
        <v>0</v>
      </c>
      <c r="O97" s="237">
        <f>ROUND(E97*N97,2)</f>
        <v>0</v>
      </c>
      <c r="P97" s="237">
        <v>0</v>
      </c>
      <c r="Q97" s="237">
        <f>ROUND(E97*P97,2)</f>
        <v>0</v>
      </c>
      <c r="R97" s="237"/>
      <c r="S97" s="237" t="s">
        <v>151</v>
      </c>
      <c r="T97" s="238" t="s">
        <v>125</v>
      </c>
      <c r="U97" s="224">
        <v>0.21</v>
      </c>
      <c r="V97" s="224">
        <f>ROUND(E97*U97,2)</f>
        <v>1.1299999999999999</v>
      </c>
      <c r="W97" s="224"/>
      <c r="X97" s="224" t="s">
        <v>152</v>
      </c>
      <c r="Y97" s="215"/>
      <c r="Z97" s="215"/>
      <c r="AA97" s="215"/>
      <c r="AB97" s="215"/>
      <c r="AC97" s="215"/>
      <c r="AD97" s="215"/>
      <c r="AE97" s="215"/>
      <c r="AF97" s="215"/>
      <c r="AG97" s="215" t="s">
        <v>259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22"/>
      <c r="B98" s="223"/>
      <c r="C98" s="260" t="s">
        <v>271</v>
      </c>
      <c r="D98" s="248"/>
      <c r="E98" s="249">
        <v>5.4</v>
      </c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15"/>
      <c r="Z98" s="215"/>
      <c r="AA98" s="215"/>
      <c r="AB98" s="215"/>
      <c r="AC98" s="215"/>
      <c r="AD98" s="215"/>
      <c r="AE98" s="215"/>
      <c r="AF98" s="215"/>
      <c r="AG98" s="215" t="s">
        <v>162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x14ac:dyDescent="0.2">
      <c r="A99" s="226" t="s">
        <v>119</v>
      </c>
      <c r="B99" s="227" t="s">
        <v>81</v>
      </c>
      <c r="C99" s="242" t="s">
        <v>82</v>
      </c>
      <c r="D99" s="228"/>
      <c r="E99" s="229"/>
      <c r="F99" s="230"/>
      <c r="G99" s="230">
        <f>SUMIF(AG100:AG113,"&lt;&gt;NOR",G100:G113)</f>
        <v>0</v>
      </c>
      <c r="H99" s="230"/>
      <c r="I99" s="230">
        <f>SUM(I100:I113)</f>
        <v>0</v>
      </c>
      <c r="J99" s="230"/>
      <c r="K99" s="230">
        <f>SUM(K100:K113)</f>
        <v>0</v>
      </c>
      <c r="L99" s="230"/>
      <c r="M99" s="230">
        <f>SUM(M100:M113)</f>
        <v>0</v>
      </c>
      <c r="N99" s="230"/>
      <c r="O99" s="230">
        <f>SUM(O100:O113)</f>
        <v>0</v>
      </c>
      <c r="P99" s="230"/>
      <c r="Q99" s="230">
        <f>SUM(Q100:Q113)</f>
        <v>0</v>
      </c>
      <c r="R99" s="230"/>
      <c r="S99" s="230"/>
      <c r="T99" s="231"/>
      <c r="U99" s="225"/>
      <c r="V99" s="225">
        <f>SUM(V100:V113)</f>
        <v>0</v>
      </c>
      <c r="W99" s="225"/>
      <c r="X99" s="225"/>
      <c r="AG99" t="s">
        <v>120</v>
      </c>
    </row>
    <row r="100" spans="1:60" outlineLevel="1" x14ac:dyDescent="0.2">
      <c r="A100" s="232">
        <v>28</v>
      </c>
      <c r="B100" s="233" t="s">
        <v>272</v>
      </c>
      <c r="C100" s="243" t="s">
        <v>273</v>
      </c>
      <c r="D100" s="234" t="s">
        <v>156</v>
      </c>
      <c r="E100" s="235">
        <v>818.77610000000004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15</v>
      </c>
      <c r="M100" s="237">
        <f>G100*(1+L100/100)</f>
        <v>0</v>
      </c>
      <c r="N100" s="237">
        <v>0</v>
      </c>
      <c r="O100" s="237">
        <f>ROUND(E100*N100,2)</f>
        <v>0</v>
      </c>
      <c r="P100" s="237">
        <v>0</v>
      </c>
      <c r="Q100" s="237">
        <f>ROUND(E100*P100,2)</f>
        <v>0</v>
      </c>
      <c r="R100" s="237"/>
      <c r="S100" s="237" t="s">
        <v>151</v>
      </c>
      <c r="T100" s="238" t="s">
        <v>125</v>
      </c>
      <c r="U100" s="224">
        <v>0</v>
      </c>
      <c r="V100" s="224">
        <f>ROUND(E100*U100,2)</f>
        <v>0</v>
      </c>
      <c r="W100" s="224"/>
      <c r="X100" s="224" t="s">
        <v>218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219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22"/>
      <c r="B101" s="223"/>
      <c r="C101" s="260" t="s">
        <v>274</v>
      </c>
      <c r="D101" s="248"/>
      <c r="E101" s="249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162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22"/>
      <c r="B102" s="223"/>
      <c r="C102" s="260" t="s">
        <v>275</v>
      </c>
      <c r="D102" s="248"/>
      <c r="E102" s="249">
        <v>28.83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162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22"/>
      <c r="B103" s="223"/>
      <c r="C103" s="260" t="s">
        <v>276</v>
      </c>
      <c r="D103" s="248"/>
      <c r="E103" s="249">
        <v>45.81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162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22"/>
      <c r="B104" s="223"/>
      <c r="C104" s="260" t="s">
        <v>277</v>
      </c>
      <c r="D104" s="248"/>
      <c r="E104" s="249"/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162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22"/>
      <c r="B105" s="223"/>
      <c r="C105" s="260" t="s">
        <v>278</v>
      </c>
      <c r="D105" s="248"/>
      <c r="E105" s="249">
        <v>192.59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162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22"/>
      <c r="B106" s="223"/>
      <c r="C106" s="260" t="s">
        <v>279</v>
      </c>
      <c r="D106" s="248"/>
      <c r="E106" s="249">
        <v>551.54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162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32">
        <v>29</v>
      </c>
      <c r="B107" s="233" t="s">
        <v>280</v>
      </c>
      <c r="C107" s="243" t="s">
        <v>281</v>
      </c>
      <c r="D107" s="234" t="s">
        <v>156</v>
      </c>
      <c r="E107" s="235">
        <v>818.77610000000004</v>
      </c>
      <c r="F107" s="236"/>
      <c r="G107" s="237">
        <f>ROUND(E107*F107,2)</f>
        <v>0</v>
      </c>
      <c r="H107" s="236"/>
      <c r="I107" s="237">
        <f>ROUND(E107*H107,2)</f>
        <v>0</v>
      </c>
      <c r="J107" s="236"/>
      <c r="K107" s="237">
        <f>ROUND(E107*J107,2)</f>
        <v>0</v>
      </c>
      <c r="L107" s="237">
        <v>15</v>
      </c>
      <c r="M107" s="237">
        <f>G107*(1+L107/100)</f>
        <v>0</v>
      </c>
      <c r="N107" s="237">
        <v>0</v>
      </c>
      <c r="O107" s="237">
        <f>ROUND(E107*N107,2)</f>
        <v>0</v>
      </c>
      <c r="P107" s="237">
        <v>0</v>
      </c>
      <c r="Q107" s="237">
        <f>ROUND(E107*P107,2)</f>
        <v>0</v>
      </c>
      <c r="R107" s="237"/>
      <c r="S107" s="237" t="s">
        <v>151</v>
      </c>
      <c r="T107" s="238" t="s">
        <v>125</v>
      </c>
      <c r="U107" s="224">
        <v>0</v>
      </c>
      <c r="V107" s="224">
        <f>ROUND(E107*U107,2)</f>
        <v>0</v>
      </c>
      <c r="W107" s="224"/>
      <c r="X107" s="224" t="s">
        <v>152</v>
      </c>
      <c r="Y107" s="215"/>
      <c r="Z107" s="215"/>
      <c r="AA107" s="215"/>
      <c r="AB107" s="215"/>
      <c r="AC107" s="215"/>
      <c r="AD107" s="215"/>
      <c r="AE107" s="215"/>
      <c r="AF107" s="215"/>
      <c r="AG107" s="215" t="s">
        <v>259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22"/>
      <c r="B108" s="223"/>
      <c r="C108" s="260" t="s">
        <v>274</v>
      </c>
      <c r="D108" s="248"/>
      <c r="E108" s="249"/>
      <c r="F108" s="224"/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24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162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22"/>
      <c r="B109" s="223"/>
      <c r="C109" s="260" t="s">
        <v>275</v>
      </c>
      <c r="D109" s="248"/>
      <c r="E109" s="249">
        <v>28.83</v>
      </c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162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22"/>
      <c r="B110" s="223"/>
      <c r="C110" s="260" t="s">
        <v>276</v>
      </c>
      <c r="D110" s="248"/>
      <c r="E110" s="249">
        <v>45.81</v>
      </c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162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22"/>
      <c r="B111" s="223"/>
      <c r="C111" s="260" t="s">
        <v>277</v>
      </c>
      <c r="D111" s="248"/>
      <c r="E111" s="249"/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24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162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22"/>
      <c r="B112" s="223"/>
      <c r="C112" s="260" t="s">
        <v>278</v>
      </c>
      <c r="D112" s="248"/>
      <c r="E112" s="249">
        <v>192.59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162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22"/>
      <c r="B113" s="223"/>
      <c r="C113" s="260" t="s">
        <v>279</v>
      </c>
      <c r="D113" s="248"/>
      <c r="E113" s="249">
        <v>551.54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162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x14ac:dyDescent="0.2">
      <c r="A114" s="226" t="s">
        <v>119</v>
      </c>
      <c r="B114" s="227" t="s">
        <v>83</v>
      </c>
      <c r="C114" s="242" t="s">
        <v>84</v>
      </c>
      <c r="D114" s="228"/>
      <c r="E114" s="229"/>
      <c r="F114" s="230"/>
      <c r="G114" s="230">
        <f>SUMIF(AG115:AG115,"&lt;&gt;NOR",G115:G115)</f>
        <v>0</v>
      </c>
      <c r="H114" s="230"/>
      <c r="I114" s="230">
        <f>SUM(I115:I115)</f>
        <v>0</v>
      </c>
      <c r="J114" s="230"/>
      <c r="K114" s="230">
        <f>SUM(K115:K115)</f>
        <v>0</v>
      </c>
      <c r="L114" s="230"/>
      <c r="M114" s="230">
        <f>SUM(M115:M115)</f>
        <v>0</v>
      </c>
      <c r="N114" s="230"/>
      <c r="O114" s="230">
        <f>SUM(O115:O115)</f>
        <v>0</v>
      </c>
      <c r="P114" s="230"/>
      <c r="Q114" s="230">
        <f>SUM(Q115:Q115)</f>
        <v>0</v>
      </c>
      <c r="R114" s="230"/>
      <c r="S114" s="230"/>
      <c r="T114" s="231"/>
      <c r="U114" s="225"/>
      <c r="V114" s="225">
        <f>SUM(V115:V115)</f>
        <v>0</v>
      </c>
      <c r="W114" s="225"/>
      <c r="X114" s="225"/>
      <c r="AG114" t="s">
        <v>120</v>
      </c>
    </row>
    <row r="115" spans="1:60" ht="22.5" outlineLevel="1" x14ac:dyDescent="0.2">
      <c r="A115" s="250">
        <v>30</v>
      </c>
      <c r="B115" s="251" t="s">
        <v>282</v>
      </c>
      <c r="C115" s="258" t="s">
        <v>283</v>
      </c>
      <c r="D115" s="252" t="s">
        <v>150</v>
      </c>
      <c r="E115" s="253">
        <v>1</v>
      </c>
      <c r="F115" s="254"/>
      <c r="G115" s="255">
        <f>ROUND(E115*F115,2)</f>
        <v>0</v>
      </c>
      <c r="H115" s="254"/>
      <c r="I115" s="255">
        <f>ROUND(E115*H115,2)</f>
        <v>0</v>
      </c>
      <c r="J115" s="254"/>
      <c r="K115" s="255">
        <f>ROUND(E115*J115,2)</f>
        <v>0</v>
      </c>
      <c r="L115" s="255">
        <v>15</v>
      </c>
      <c r="M115" s="255">
        <f>G115*(1+L115/100)</f>
        <v>0</v>
      </c>
      <c r="N115" s="255">
        <v>0</v>
      </c>
      <c r="O115" s="255">
        <f>ROUND(E115*N115,2)</f>
        <v>0</v>
      </c>
      <c r="P115" s="255">
        <v>0</v>
      </c>
      <c r="Q115" s="255">
        <f>ROUND(E115*P115,2)</f>
        <v>0</v>
      </c>
      <c r="R115" s="255"/>
      <c r="S115" s="255" t="s">
        <v>151</v>
      </c>
      <c r="T115" s="256" t="s">
        <v>125</v>
      </c>
      <c r="U115" s="224">
        <v>0</v>
      </c>
      <c r="V115" s="224">
        <f>ROUND(E115*U115,2)</f>
        <v>0</v>
      </c>
      <c r="W115" s="224"/>
      <c r="X115" s="224" t="s">
        <v>152</v>
      </c>
      <c r="Y115" s="215"/>
      <c r="Z115" s="215"/>
      <c r="AA115" s="215"/>
      <c r="AB115" s="215"/>
      <c r="AC115" s="215"/>
      <c r="AD115" s="215"/>
      <c r="AE115" s="215"/>
      <c r="AF115" s="215"/>
      <c r="AG115" s="215" t="s">
        <v>284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x14ac:dyDescent="0.2">
      <c r="A116" s="226" t="s">
        <v>119</v>
      </c>
      <c r="B116" s="227" t="s">
        <v>85</v>
      </c>
      <c r="C116" s="242" t="s">
        <v>86</v>
      </c>
      <c r="D116" s="228"/>
      <c r="E116" s="229"/>
      <c r="F116" s="230"/>
      <c r="G116" s="230">
        <f>SUMIF(AG117:AG127,"&lt;&gt;NOR",G117:G127)</f>
        <v>0</v>
      </c>
      <c r="H116" s="230"/>
      <c r="I116" s="230">
        <f>SUM(I117:I127)</f>
        <v>0</v>
      </c>
      <c r="J116" s="230"/>
      <c r="K116" s="230">
        <f>SUM(K117:K127)</f>
        <v>0</v>
      </c>
      <c r="L116" s="230"/>
      <c r="M116" s="230">
        <f>SUM(M117:M127)</f>
        <v>0</v>
      </c>
      <c r="N116" s="230"/>
      <c r="O116" s="230">
        <f>SUM(O117:O127)</f>
        <v>0</v>
      </c>
      <c r="P116" s="230"/>
      <c r="Q116" s="230">
        <f>SUM(Q117:Q127)</f>
        <v>0</v>
      </c>
      <c r="R116" s="230"/>
      <c r="S116" s="230"/>
      <c r="T116" s="231"/>
      <c r="U116" s="225"/>
      <c r="V116" s="225">
        <f>SUM(V117:V127)</f>
        <v>0</v>
      </c>
      <c r="W116" s="225"/>
      <c r="X116" s="225"/>
      <c r="AG116" t="s">
        <v>120</v>
      </c>
    </row>
    <row r="117" spans="1:60" outlineLevel="1" x14ac:dyDescent="0.2">
      <c r="A117" s="250">
        <v>31</v>
      </c>
      <c r="B117" s="251" t="s">
        <v>285</v>
      </c>
      <c r="C117" s="258" t="s">
        <v>286</v>
      </c>
      <c r="D117" s="252" t="s">
        <v>287</v>
      </c>
      <c r="E117" s="253">
        <v>1</v>
      </c>
      <c r="F117" s="254"/>
      <c r="G117" s="255">
        <f>ROUND(E117*F117,2)</f>
        <v>0</v>
      </c>
      <c r="H117" s="254"/>
      <c r="I117" s="255">
        <f>ROUND(E117*H117,2)</f>
        <v>0</v>
      </c>
      <c r="J117" s="254"/>
      <c r="K117" s="255">
        <f>ROUND(E117*J117,2)</f>
        <v>0</v>
      </c>
      <c r="L117" s="255">
        <v>15</v>
      </c>
      <c r="M117" s="255">
        <f>G117*(1+L117/100)</f>
        <v>0</v>
      </c>
      <c r="N117" s="255">
        <v>0</v>
      </c>
      <c r="O117" s="255">
        <f>ROUND(E117*N117,2)</f>
        <v>0</v>
      </c>
      <c r="P117" s="255">
        <v>0</v>
      </c>
      <c r="Q117" s="255">
        <f>ROUND(E117*P117,2)</f>
        <v>0</v>
      </c>
      <c r="R117" s="255"/>
      <c r="S117" s="255" t="s">
        <v>151</v>
      </c>
      <c r="T117" s="256" t="s">
        <v>125</v>
      </c>
      <c r="U117" s="224">
        <v>0</v>
      </c>
      <c r="V117" s="224">
        <f>ROUND(E117*U117,2)</f>
        <v>0</v>
      </c>
      <c r="W117" s="224"/>
      <c r="X117" s="224" t="s">
        <v>152</v>
      </c>
      <c r="Y117" s="215"/>
      <c r="Z117" s="215"/>
      <c r="AA117" s="215"/>
      <c r="AB117" s="215"/>
      <c r="AC117" s="215"/>
      <c r="AD117" s="215"/>
      <c r="AE117" s="215"/>
      <c r="AF117" s="215"/>
      <c r="AG117" s="215" t="s">
        <v>284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50">
        <v>32</v>
      </c>
      <c r="B118" s="251" t="s">
        <v>288</v>
      </c>
      <c r="C118" s="258" t="s">
        <v>289</v>
      </c>
      <c r="D118" s="252" t="s">
        <v>287</v>
      </c>
      <c r="E118" s="253">
        <v>1</v>
      </c>
      <c r="F118" s="254"/>
      <c r="G118" s="255">
        <f>ROUND(E118*F118,2)</f>
        <v>0</v>
      </c>
      <c r="H118" s="254"/>
      <c r="I118" s="255">
        <f>ROUND(E118*H118,2)</f>
        <v>0</v>
      </c>
      <c r="J118" s="254"/>
      <c r="K118" s="255">
        <f>ROUND(E118*J118,2)</f>
        <v>0</v>
      </c>
      <c r="L118" s="255">
        <v>15</v>
      </c>
      <c r="M118" s="255">
        <f>G118*(1+L118/100)</f>
        <v>0</v>
      </c>
      <c r="N118" s="255">
        <v>0</v>
      </c>
      <c r="O118" s="255">
        <f>ROUND(E118*N118,2)</f>
        <v>0</v>
      </c>
      <c r="P118" s="255">
        <v>0</v>
      </c>
      <c r="Q118" s="255">
        <f>ROUND(E118*P118,2)</f>
        <v>0</v>
      </c>
      <c r="R118" s="255"/>
      <c r="S118" s="255" t="s">
        <v>151</v>
      </c>
      <c r="T118" s="256" t="s">
        <v>125</v>
      </c>
      <c r="U118" s="224">
        <v>0</v>
      </c>
      <c r="V118" s="224">
        <f>ROUND(E118*U118,2)</f>
        <v>0</v>
      </c>
      <c r="W118" s="224"/>
      <c r="X118" s="224" t="s">
        <v>152</v>
      </c>
      <c r="Y118" s="215"/>
      <c r="Z118" s="215"/>
      <c r="AA118" s="215"/>
      <c r="AB118" s="215"/>
      <c r="AC118" s="215"/>
      <c r="AD118" s="215"/>
      <c r="AE118" s="215"/>
      <c r="AF118" s="215"/>
      <c r="AG118" s="215" t="s">
        <v>284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32">
        <v>33</v>
      </c>
      <c r="B119" s="233" t="s">
        <v>290</v>
      </c>
      <c r="C119" s="243" t="s">
        <v>291</v>
      </c>
      <c r="D119" s="234" t="s">
        <v>292</v>
      </c>
      <c r="E119" s="235">
        <v>1</v>
      </c>
      <c r="F119" s="236"/>
      <c r="G119" s="237">
        <f>ROUND(E119*F119,2)</f>
        <v>0</v>
      </c>
      <c r="H119" s="236"/>
      <c r="I119" s="237">
        <f>ROUND(E119*H119,2)</f>
        <v>0</v>
      </c>
      <c r="J119" s="236"/>
      <c r="K119" s="237">
        <f>ROUND(E119*J119,2)</f>
        <v>0</v>
      </c>
      <c r="L119" s="237">
        <v>15</v>
      </c>
      <c r="M119" s="237">
        <f>G119*(1+L119/100)</f>
        <v>0</v>
      </c>
      <c r="N119" s="237">
        <v>0</v>
      </c>
      <c r="O119" s="237">
        <f>ROUND(E119*N119,2)</f>
        <v>0</v>
      </c>
      <c r="P119" s="237">
        <v>0</v>
      </c>
      <c r="Q119" s="237">
        <f>ROUND(E119*P119,2)</f>
        <v>0</v>
      </c>
      <c r="R119" s="237"/>
      <c r="S119" s="237" t="s">
        <v>151</v>
      </c>
      <c r="T119" s="238" t="s">
        <v>125</v>
      </c>
      <c r="U119" s="224">
        <v>0</v>
      </c>
      <c r="V119" s="224">
        <f>ROUND(E119*U119,2)</f>
        <v>0</v>
      </c>
      <c r="W119" s="224"/>
      <c r="X119" s="224" t="s">
        <v>152</v>
      </c>
      <c r="Y119" s="215"/>
      <c r="Z119" s="215"/>
      <c r="AA119" s="215"/>
      <c r="AB119" s="215"/>
      <c r="AC119" s="215"/>
      <c r="AD119" s="215"/>
      <c r="AE119" s="215"/>
      <c r="AF119" s="215"/>
      <c r="AG119" s="215" t="s">
        <v>284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22"/>
      <c r="B120" s="223"/>
      <c r="C120" s="260" t="s">
        <v>293</v>
      </c>
      <c r="D120" s="248"/>
      <c r="E120" s="249">
        <v>1</v>
      </c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162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22"/>
      <c r="B121" s="223"/>
      <c r="C121" s="260" t="s">
        <v>294</v>
      </c>
      <c r="D121" s="248"/>
      <c r="E121" s="249"/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162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22"/>
      <c r="B122" s="223"/>
      <c r="C122" s="260" t="s">
        <v>295</v>
      </c>
      <c r="D122" s="248"/>
      <c r="E122" s="249"/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162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22"/>
      <c r="B123" s="223"/>
      <c r="C123" s="260" t="s">
        <v>296</v>
      </c>
      <c r="D123" s="248"/>
      <c r="E123" s="249"/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162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22"/>
      <c r="B124" s="223"/>
      <c r="C124" s="260" t="s">
        <v>297</v>
      </c>
      <c r="D124" s="248"/>
      <c r="E124" s="249"/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162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ht="22.5" outlineLevel="1" x14ac:dyDescent="0.2">
      <c r="A125" s="222"/>
      <c r="B125" s="223"/>
      <c r="C125" s="260" t="s">
        <v>298</v>
      </c>
      <c r="D125" s="248"/>
      <c r="E125" s="249"/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162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ht="22.5" outlineLevel="1" x14ac:dyDescent="0.2">
      <c r="A126" s="232">
        <v>34</v>
      </c>
      <c r="B126" s="233" t="s">
        <v>299</v>
      </c>
      <c r="C126" s="243" t="s">
        <v>300</v>
      </c>
      <c r="D126" s="234" t="s">
        <v>292</v>
      </c>
      <c r="E126" s="235">
        <v>1</v>
      </c>
      <c r="F126" s="236"/>
      <c r="G126" s="237">
        <f>ROUND(E126*F126,2)</f>
        <v>0</v>
      </c>
      <c r="H126" s="236"/>
      <c r="I126" s="237">
        <f>ROUND(E126*H126,2)</f>
        <v>0</v>
      </c>
      <c r="J126" s="236"/>
      <c r="K126" s="237">
        <f>ROUND(E126*J126,2)</f>
        <v>0</v>
      </c>
      <c r="L126" s="237">
        <v>15</v>
      </c>
      <c r="M126" s="237">
        <f>G126*(1+L126/100)</f>
        <v>0</v>
      </c>
      <c r="N126" s="237">
        <v>0</v>
      </c>
      <c r="O126" s="237">
        <f>ROUND(E126*N126,2)</f>
        <v>0</v>
      </c>
      <c r="P126" s="237">
        <v>0</v>
      </c>
      <c r="Q126" s="237">
        <f>ROUND(E126*P126,2)</f>
        <v>0</v>
      </c>
      <c r="R126" s="237"/>
      <c r="S126" s="237" t="s">
        <v>151</v>
      </c>
      <c r="T126" s="238" t="s">
        <v>125</v>
      </c>
      <c r="U126" s="224">
        <v>0</v>
      </c>
      <c r="V126" s="224">
        <f>ROUND(E126*U126,2)</f>
        <v>0</v>
      </c>
      <c r="W126" s="224"/>
      <c r="X126" s="224" t="s">
        <v>152</v>
      </c>
      <c r="Y126" s="215"/>
      <c r="Z126" s="215"/>
      <c r="AA126" s="215"/>
      <c r="AB126" s="215"/>
      <c r="AC126" s="215"/>
      <c r="AD126" s="215"/>
      <c r="AE126" s="215"/>
      <c r="AF126" s="215"/>
      <c r="AG126" s="215" t="s">
        <v>153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ht="22.5" outlineLevel="1" x14ac:dyDescent="0.2">
      <c r="A127" s="222"/>
      <c r="B127" s="223"/>
      <c r="C127" s="260" t="s">
        <v>301</v>
      </c>
      <c r="D127" s="248"/>
      <c r="E127" s="249">
        <v>1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162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x14ac:dyDescent="0.2">
      <c r="A128" s="3"/>
      <c r="B128" s="4"/>
      <c r="C128" s="245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E128">
        <v>15</v>
      </c>
      <c r="AF128">
        <v>21</v>
      </c>
      <c r="AG128" t="s">
        <v>106</v>
      </c>
    </row>
    <row r="129" spans="1:33" x14ac:dyDescent="0.2">
      <c r="A129" s="218"/>
      <c r="B129" s="219" t="s">
        <v>29</v>
      </c>
      <c r="C129" s="246"/>
      <c r="D129" s="220"/>
      <c r="E129" s="221"/>
      <c r="F129" s="221"/>
      <c r="G129" s="241">
        <f>G8+G10+G42+G48+G58+G63+G73+G76+G87+G90+G96+G99+G114+G116</f>
        <v>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AE129">
        <f>SUMIF(L7:L127,AE128,G7:G127)</f>
        <v>0</v>
      </c>
      <c r="AF129">
        <f>SUMIF(L7:L127,AF128,G7:G127)</f>
        <v>0</v>
      </c>
      <c r="AG129" t="s">
        <v>145</v>
      </c>
    </row>
    <row r="130" spans="1:33" x14ac:dyDescent="0.2">
      <c r="C130" s="247"/>
      <c r="D130" s="10"/>
      <c r="AG130" t="s">
        <v>146</v>
      </c>
    </row>
    <row r="131" spans="1:33" x14ac:dyDescent="0.2">
      <c r="D131" s="10"/>
    </row>
    <row r="132" spans="1:33" x14ac:dyDescent="0.2">
      <c r="D132" s="10"/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3">
    <mergeCell ref="C84:G84"/>
    <mergeCell ref="C44:G44"/>
    <mergeCell ref="C52:G52"/>
    <mergeCell ref="C55:G55"/>
    <mergeCell ref="C57:G57"/>
    <mergeCell ref="C75:G75"/>
    <mergeCell ref="C82:G82"/>
    <mergeCell ref="A1:G1"/>
    <mergeCell ref="C2:G2"/>
    <mergeCell ref="C3:G3"/>
    <mergeCell ref="C4:G4"/>
    <mergeCell ref="C12:G12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2021-06-23T07:07:04Z</dcterms:modified>
</cp:coreProperties>
</file>